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3年度事業\02.契約後\60.作業用\20220124　附属明細\"/>
    </mc:Choice>
  </mc:AlternateContent>
  <xr:revisionPtr revIDLastSave="0" documentId="13_ncr:1_{B561D0EE-18C0-4916-BBC8-2BB822EAA375}" xr6:coauthVersionLast="47" xr6:coauthVersionMax="47" xr10:uidLastSave="{00000000-0000-0000-0000-000000000000}"/>
  <bookViews>
    <workbookView xWindow="12030" yWindow="-16320" windowWidth="29040" windowHeight="15525" tabRatio="836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Print_Area" localSheetId="10">補助金等の明細!$A$1:$E$22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4" l="1"/>
  <c r="C7" i="14" l="1"/>
  <c r="F11" i="14"/>
  <c r="B11" i="14"/>
  <c r="E10" i="14"/>
  <c r="E9" i="14"/>
  <c r="D7" i="14"/>
  <c r="E7" i="14"/>
  <c r="E11" i="14" s="1"/>
  <c r="E29" i="13" l="1"/>
  <c r="E35" i="13"/>
  <c r="E32" i="13"/>
  <c r="E26" i="13"/>
  <c r="E23" i="13"/>
  <c r="E27" i="13"/>
  <c r="E36" i="13"/>
  <c r="D23" i="12" l="1"/>
  <c r="D11" i="12"/>
  <c r="F23" i="12" l="1"/>
  <c r="F8" i="11" l="1"/>
  <c r="F7" i="3" l="1"/>
  <c r="F8" i="3"/>
  <c r="F9" i="3"/>
  <c r="F10" i="3"/>
  <c r="F11" i="3"/>
  <c r="F12" i="3"/>
  <c r="F13" i="3"/>
  <c r="F14" i="3"/>
  <c r="F15" i="3"/>
  <c r="F6" i="3"/>
  <c r="K32" i="2" l="1"/>
  <c r="G22" i="2"/>
  <c r="G23" i="2"/>
  <c r="G24" i="2"/>
  <c r="G25" i="2"/>
  <c r="G27" i="2"/>
  <c r="G28" i="2"/>
  <c r="G29" i="2"/>
  <c r="G30" i="2"/>
  <c r="G31" i="2"/>
  <c r="G21" i="2"/>
  <c r="B32" i="2"/>
  <c r="C32" i="2"/>
  <c r="D32" i="2"/>
  <c r="G14" i="2"/>
  <c r="F9" i="11" l="1"/>
  <c r="F7" i="11"/>
  <c r="B16" i="6" l="1"/>
  <c r="B11" i="15"/>
  <c r="E20" i="13"/>
  <c r="E37" i="13" s="1"/>
  <c r="C16" i="6" l="1"/>
  <c r="C10" i="11"/>
  <c r="D10" i="11"/>
  <c r="E10" i="11"/>
  <c r="F10" i="11"/>
  <c r="B10" i="11"/>
  <c r="F16" i="6" l="1"/>
  <c r="G8" i="6"/>
  <c r="F8" i="6"/>
  <c r="C8" i="6"/>
  <c r="C17" i="6" s="1"/>
  <c r="B8" i="6"/>
  <c r="B17" i="6" s="1"/>
  <c r="D8" i="4"/>
  <c r="E8" i="4"/>
  <c r="F8" i="4"/>
  <c r="B8" i="4"/>
  <c r="F17" i="6" l="1"/>
  <c r="G16" i="6"/>
  <c r="G17" i="6" s="1"/>
  <c r="C8" i="4"/>
  <c r="C16" i="3"/>
  <c r="D16" i="3"/>
  <c r="E16" i="3"/>
  <c r="G16" i="3"/>
  <c r="B16" i="3"/>
  <c r="F16" i="3" l="1"/>
  <c r="E32" i="2" l="1"/>
  <c r="F32" i="2"/>
  <c r="G32" i="2"/>
  <c r="H32" i="2"/>
  <c r="I32" i="2"/>
  <c r="J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C2841BF5-8812-4A62-9230-A2CE784E80F6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6E4E6AB9-71EE-43AA-98A3-E764433BACFF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<sst xmlns="http://schemas.openxmlformats.org/spreadsheetml/2006/main" count="553" uniqueCount="234">
  <si>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</si>
  <si>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</si>
  <si>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</si>
  <si>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</si>
  <si>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</si>
  <si>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</si>
  <si>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</si>
  <si>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</si>
  <si>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</si>
  <si>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</si>
  <si>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</si>
  <si>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</si>
  <si>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</si>
  <si>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</si>
  <si>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</si>
  <si>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</si>
  <si>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</si>
  <si>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</si>
  <si>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</si>
  <si>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</si>
  <si>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</si>
  <si>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</si>
  <si>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</si>
  <si>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</si>
  <si>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</si>
  <si>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</si>
  <si>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</si>
  <si>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</si>
  <si>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</si>
  <si>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</si>
  <si>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</si>
  <si>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</si>
  <si>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</si>
  <si>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</si>
  <si>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</si>
  <si>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</si>
  <si>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</si>
  <si>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</si>
  <si>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</si>
  <si>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</si>
  <si>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</si>
  <si>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</si>
  <si>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</si>
  <si>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</si>
  <si>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</si>
  <si>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</si>
  <si>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</si>
  <si>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</si>
  <si>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</si>
  <si>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</si>
  <si>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</si>
  <si>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</si>
  <si>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</si>
  <si>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</si>
  <si>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</si>
  <si>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</si>
  <si>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</si>
  <si>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</si>
  <si>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</si>
  <si>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</si>
  <si>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</si>
  <si>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</si>
  <si>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</si>
  <si>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</si>
  <si>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</si>
  <si>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</si>
  <si>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</si>
  <si>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</si>
  <si>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</si>
  <si>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</si>
  <si>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</si>
  <si>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</si>
  <si>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</si>
  <si>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</si>
  <si>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</si>
  <si>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</si>
  <si>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</si>
  <si>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</si>
  <si>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</si>
  <si>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</si>
  <si>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</si>
  <si>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</si>
  <si>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</si>
  <si>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</si>
  <si>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</si>
  <si>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</si>
  <si>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</si>
  <si>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</si>
  <si>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</si>
  <si>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</si>
  <si>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</si>
  <si>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</si>
  <si>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</si>
  <si>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</si>
  <si>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</si>
  <si>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</si>
  <si>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</si>
  <si>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</si>
  <si>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</si>
  <si>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</si>
  <si>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</si>
  <si>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</si>
  <si>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</si>
  <si>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</si>
  <si>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</si>
  <si>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</si>
  <si>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</si>
  <si>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</si>
  <si>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</si>
  <si>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</si>
  <si>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</si>
  <si>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</si>
  <si>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</si>
  <si>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</si>
  <si>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</si>
  <si>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</si>
  <si>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</si>
  <si>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</si>
  <si>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</si>
  <si>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</si>
  <si>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</si>
  <si>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</si>
  <si>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</si>
  <si>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</si>
  <si>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</si>
  <si>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</si>
  <si>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</si>
  <si>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</si>
  <si>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</si>
  <si>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</si>
  <si>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</si>
  <si>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</si>
  <si>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</si>
  <si>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</si>
  <si>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</si>
  <si>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</si>
  <si>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</si>
  <si>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</si>
  <si>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</si>
  <si>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</si>
  <si>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</si>
  <si>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</si>
  <si>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</si>
  <si>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</si>
  <si>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</si>
  <si>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</si>
  <si>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</si>
  <si>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</si>
  <si>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</si>
  <si>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年度：令和2年度</t>
  </si>
  <si>
    <t>　船舶</t>
  </si>
  <si>
    <t>　浮標等</t>
  </si>
  <si>
    <t>　航空機</t>
  </si>
  <si>
    <t>本年度償却額_x000D_
(F)</t>
  </si>
  <si>
    <t>自治体名：山添村</t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</si>
  <si>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</si>
  <si>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</si>
  <si>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</si>
  <si>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</si>
  <si>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</si>
  <si>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</si>
  <si>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都市農山漁村交流活性化機構出捐金</t>
    <rPh sb="0" eb="2">
      <t>トシ</t>
    </rPh>
    <rPh sb="2" eb="6">
      <t>ノウサンギョソン</t>
    </rPh>
    <rPh sb="6" eb="8">
      <t>コウリュウ</t>
    </rPh>
    <rPh sb="8" eb="11">
      <t>カッセイカ</t>
    </rPh>
    <rPh sb="11" eb="13">
      <t>キコウ</t>
    </rPh>
    <rPh sb="13" eb="14">
      <t>デ</t>
    </rPh>
    <rPh sb="14" eb="15">
      <t>エン</t>
    </rPh>
    <phoneticPr fontId="1"/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</si>
  <si>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</si>
  <si>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</si>
  <si>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</si>
  <si>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</si>
  <si>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</si>
  <si>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</si>
  <si>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</si>
  <si>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</si>
  <si>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</si>
  <si>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</si>
  <si>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</si>
  <si>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</si>
  <si>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</si>
  <si>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</si>
  <si>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</si>
  <si>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</si>
  <si>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</si>
  <si>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</si>
  <si>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</si>
  <si>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会計：一般会計等</t>
  </si>
  <si>
    <t>会計：一般会計等</t>
    <phoneticPr fontId="3"/>
  </si>
  <si>
    <t>ふるさと応援基金</t>
  </si>
  <si>
    <t>消防基金</t>
  </si>
  <si>
    <t>安全安心の村づくり基金</t>
  </si>
  <si>
    <t>森林環境整備促進基金</t>
  </si>
  <si>
    <t>ケーブルテレビ光化工事負担金</t>
  </si>
  <si>
    <t>こまどりケーブル㈱</t>
  </si>
  <si>
    <t>特別定額給付金</t>
  </si>
  <si>
    <t>後期高齢者医療療養給付費負担金</t>
  </si>
  <si>
    <t>奈良県後期高齢者医療広域連合</t>
  </si>
  <si>
    <t>県広域消防組合負担金</t>
  </si>
  <si>
    <t>奈良県広域消防組合</t>
  </si>
  <si>
    <t>個人</t>
    <rPh sb="0" eb="2">
      <t>コジン</t>
    </rPh>
    <phoneticPr fontId="3"/>
  </si>
  <si>
    <t>その他</t>
    <rPh sb="2" eb="3">
      <t>タ</t>
    </rPh>
    <phoneticPr fontId="3"/>
  </si>
  <si>
    <t>村社会福祉協議会補助金</t>
  </si>
  <si>
    <t>社会福祉法人　山添村社会福祉協議会</t>
  </si>
  <si>
    <t>山辺環境衛生組合負担金</t>
  </si>
  <si>
    <t>山辺環境衛生組合</t>
  </si>
  <si>
    <t>中山間地域等直接支払事業交付金</t>
  </si>
  <si>
    <t>室津集落協定　１</t>
  </si>
  <si>
    <t>超プレミアム付商品券事業交付金</t>
  </si>
  <si>
    <t>山添村商工会</t>
  </si>
  <si>
    <t>神野山ふれあいの森施設管理補助金</t>
  </si>
  <si>
    <t>神野山観光協会</t>
  </si>
  <si>
    <t>村単独道路改良補修補助金</t>
  </si>
  <si>
    <t>大字　室津</t>
  </si>
  <si>
    <t>奈良県市町村総合事務組合</t>
    <rPh sb="0" eb="3">
      <t>ナラケン</t>
    </rPh>
    <rPh sb="3" eb="8">
      <t>シチョウソンソウゴウ</t>
    </rPh>
    <rPh sb="8" eb="12">
      <t>ジムクミアイ</t>
    </rPh>
    <phoneticPr fontId="3"/>
  </si>
  <si>
    <t>職員退職手当負担金</t>
    <rPh sb="0" eb="2">
      <t>ショクイン</t>
    </rPh>
    <rPh sb="2" eb="6">
      <t>タイショクテアテ</t>
    </rPh>
    <rPh sb="6" eb="9">
      <t>フタンキン</t>
    </rPh>
    <phoneticPr fontId="3"/>
  </si>
  <si>
    <t>合併処理浄化槽設置整備事業補助金</t>
  </si>
  <si>
    <t>茶防霜施設設置及び茶樹育成事業補助金</t>
  </si>
  <si>
    <t>（株）大和園</t>
  </si>
  <si>
    <t>防犯カメラ設置事業補助金</t>
  </si>
  <si>
    <t>大字　北野</t>
  </si>
  <si>
    <t>有害野生獣被害対策施設設置事業補助金</t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</si>
  <si>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</si>
  <si>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</si>
  <si>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</si>
  <si>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</si>
  <si>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</si>
  <si>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</si>
  <si>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</si>
  <si>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</si>
  <si>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</si>
  <si>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</si>
  <si>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</si>
  <si>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</si>
  <si>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</si>
  <si>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</si>
  <si>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</si>
  <si>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</si>
  <si>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 xml:space="preserve">分担金及び負担金 </t>
    <phoneticPr fontId="3"/>
  </si>
  <si>
    <t>基幹水利施設管理特別会計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</si>
</sst>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\-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6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abSelected="1" zoomScaleNormal="100" workbookViewId="0">
      <selection sqref="A1:H1"/>
    </sheetView>
  </sheetViews>
  <sheetFormatPr defaultColWidth="8.875" defaultRowHeight="10.5"/>
  <cols>
    <col min="1" max="1" width="22" style="2" customWidth="1"/>
    <col min="2" max="9" width="16.625" style="2" customWidth="1"/>
    <col min="10" max="16384" width="8.875" style="2"/>
  </cols>
  <sheetData>
    <row r="1" spans="1:8" ht="21">
      <c r="A1" s="44" t="s">
        <v>148</v>
      </c>
      <c r="B1" s="44"/>
      <c r="C1" s="44"/>
      <c r="D1" s="44"/>
      <c r="E1" s="44"/>
      <c r="F1" s="44"/>
      <c r="G1" s="44"/>
      <c r="H1" s="44"/>
    </row>
    <row r="2" spans="1:8" ht="12.75">
      <c r="A2" s="3" t="s">
        <v>154</v>
      </c>
      <c r="B2" s="3"/>
      <c r="C2" s="3"/>
      <c r="D2" s="3"/>
      <c r="E2" s="3"/>
      <c r="F2" s="3"/>
      <c r="G2" s="3"/>
      <c r="H2" s="5" t="s">
        <v>149</v>
      </c>
    </row>
    <row r="3" spans="1:8" ht="12.75">
      <c r="A3" s="3" t="s">
        <v>182</v>
      </c>
      <c r="B3" s="3"/>
      <c r="C3" s="3"/>
      <c r="D3" s="3"/>
      <c r="E3" s="3"/>
      <c r="F3" s="3"/>
      <c r="G3" s="3"/>
      <c r="H3" s="3"/>
    </row>
    <row r="4" spans="1:8" ht="12.75">
      <c r="A4" s="3" t="s">
        <v>124</v>
      </c>
      <c r="B4" s="3"/>
      <c r="C4" s="3"/>
      <c r="D4" s="3"/>
      <c r="E4" s="3"/>
      <c r="F4" s="3"/>
      <c r="G4" s="3"/>
      <c r="H4" s="5" t="s">
        <v>179</v>
      </c>
    </row>
    <row r="5" spans="1:8" ht="31.5">
      <c r="A5" s="32" t="s">
        <v>90</v>
      </c>
      <c r="B5" s="33" t="s">
        <v>125</v>
      </c>
      <c r="C5" s="33" t="s">
        <v>126</v>
      </c>
      <c r="D5" s="33" t="s">
        <v>127</v>
      </c>
      <c r="E5" s="33" t="s">
        <v>128</v>
      </c>
      <c r="F5" s="33" t="s">
        <v>129</v>
      </c>
      <c r="G5" s="33" t="s">
        <v>153</v>
      </c>
      <c r="H5" s="33" t="s">
        <v>130</v>
      </c>
    </row>
    <row r="6" spans="1:8" ht="12.95" customHeight="1">
      <c r="A6" s="34" t="s">
        <v>131</v>
      </c>
      <c r="B6" s="36">
        <v>10745575644</v>
      </c>
      <c r="C6" s="36">
        <v>143218198</v>
      </c>
      <c r="D6" s="36">
        <v>37352000</v>
      </c>
      <c r="E6" s="36">
        <v>10851441842</v>
      </c>
      <c r="F6" s="36">
        <v>5560108353</v>
      </c>
      <c r="G6" s="36">
        <v>184020555</v>
      </c>
      <c r="H6" s="36">
        <v>5291333489</v>
      </c>
    </row>
    <row r="7" spans="1:8" ht="12.95" customHeight="1">
      <c r="A7" s="34" t="s">
        <v>133</v>
      </c>
      <c r="B7" s="36">
        <v>2138160568</v>
      </c>
      <c r="C7" s="36" t="s">
        <v>132</v>
      </c>
      <c r="D7" s="36" t="s">
        <v>132</v>
      </c>
      <c r="E7" s="36">
        <v>2138160568</v>
      </c>
      <c r="F7" s="36" t="s">
        <v>132</v>
      </c>
      <c r="G7" s="36" t="s">
        <v>132</v>
      </c>
      <c r="H7" s="36">
        <v>2138160568</v>
      </c>
    </row>
    <row r="8" spans="1:8" ht="12.95" customHeight="1">
      <c r="A8" s="34" t="s">
        <v>134</v>
      </c>
      <c r="B8" s="36" t="s">
        <v>132</v>
      </c>
      <c r="C8" s="36" t="s">
        <v>132</v>
      </c>
      <c r="D8" s="36" t="s">
        <v>132</v>
      </c>
      <c r="E8" s="36" t="s">
        <v>132</v>
      </c>
      <c r="F8" s="36" t="s">
        <v>132</v>
      </c>
      <c r="G8" s="36" t="s">
        <v>132</v>
      </c>
      <c r="H8" s="36" t="s">
        <v>132</v>
      </c>
    </row>
    <row r="9" spans="1:8" ht="12.95" customHeight="1">
      <c r="A9" s="34" t="s">
        <v>135</v>
      </c>
      <c r="B9" s="36">
        <v>8355811224</v>
      </c>
      <c r="C9" s="36">
        <v>121453867</v>
      </c>
      <c r="D9" s="36">
        <v>37352000</v>
      </c>
      <c r="E9" s="36">
        <v>8439913091</v>
      </c>
      <c r="F9" s="36">
        <v>5481821052</v>
      </c>
      <c r="G9" s="36">
        <v>176206672</v>
      </c>
      <c r="H9" s="36">
        <v>2958092039</v>
      </c>
    </row>
    <row r="10" spans="1:8" ht="12.95" customHeight="1">
      <c r="A10" s="34" t="s">
        <v>136</v>
      </c>
      <c r="B10" s="36">
        <v>250673852</v>
      </c>
      <c r="C10" s="36">
        <v>6199331</v>
      </c>
      <c r="D10" s="36" t="s">
        <v>132</v>
      </c>
      <c r="E10" s="36">
        <v>256873183</v>
      </c>
      <c r="F10" s="36">
        <v>77357302</v>
      </c>
      <c r="G10" s="36">
        <v>7813883</v>
      </c>
      <c r="H10" s="36">
        <v>179515881</v>
      </c>
    </row>
    <row r="11" spans="1:8" ht="12.95" customHeight="1">
      <c r="A11" s="34" t="s">
        <v>150</v>
      </c>
      <c r="B11" s="36">
        <v>930000</v>
      </c>
      <c r="C11" s="36" t="s">
        <v>132</v>
      </c>
      <c r="D11" s="36" t="s">
        <v>132</v>
      </c>
      <c r="E11" s="36">
        <v>930000</v>
      </c>
      <c r="F11" s="36">
        <v>929999</v>
      </c>
      <c r="G11" s="36" t="s">
        <v>132</v>
      </c>
      <c r="H11" s="36">
        <v>1</v>
      </c>
    </row>
    <row r="12" spans="1:8" ht="12.95" customHeight="1">
      <c r="A12" s="34" t="s">
        <v>151</v>
      </c>
      <c r="B12" s="36" t="s">
        <v>132</v>
      </c>
      <c r="C12" s="36" t="s">
        <v>132</v>
      </c>
      <c r="D12" s="36" t="s">
        <v>132</v>
      </c>
      <c r="E12" s="36" t="s">
        <v>132</v>
      </c>
      <c r="F12" s="36" t="s">
        <v>132</v>
      </c>
      <c r="G12" s="36" t="s">
        <v>132</v>
      </c>
      <c r="H12" s="36" t="s">
        <v>132</v>
      </c>
    </row>
    <row r="13" spans="1:8" ht="12.95" customHeight="1">
      <c r="A13" s="34" t="s">
        <v>152</v>
      </c>
      <c r="B13" s="36" t="s">
        <v>132</v>
      </c>
      <c r="C13" s="36" t="s">
        <v>132</v>
      </c>
      <c r="D13" s="36" t="s">
        <v>132</v>
      </c>
      <c r="E13" s="36" t="s">
        <v>132</v>
      </c>
      <c r="F13" s="36" t="s">
        <v>132</v>
      </c>
      <c r="G13" s="36" t="s">
        <v>132</v>
      </c>
      <c r="H13" s="36" t="s">
        <v>132</v>
      </c>
    </row>
    <row r="14" spans="1:8" ht="12.95" customHeight="1">
      <c r="A14" s="34" t="s">
        <v>61</v>
      </c>
      <c r="B14" s="36" t="s">
        <v>132</v>
      </c>
      <c r="C14" s="36" t="s">
        <v>132</v>
      </c>
      <c r="D14" s="36" t="s">
        <v>132</v>
      </c>
      <c r="E14" s="36" t="s">
        <v>132</v>
      </c>
      <c r="F14" s="36" t="s">
        <v>132</v>
      </c>
      <c r="G14" s="36" t="s">
        <v>132</v>
      </c>
      <c r="H14" s="36" t="s">
        <v>132</v>
      </c>
    </row>
    <row r="15" spans="1:8" ht="12.95" customHeight="1">
      <c r="A15" s="34" t="s">
        <v>137</v>
      </c>
      <c r="B15" s="36" t="s">
        <v>132</v>
      </c>
      <c r="C15" s="36">
        <v>15565000</v>
      </c>
      <c r="D15" s="36" t="s">
        <v>132</v>
      </c>
      <c r="E15" s="36">
        <v>15565000</v>
      </c>
      <c r="F15" s="36" t="s">
        <v>132</v>
      </c>
      <c r="G15" s="36" t="s">
        <v>132</v>
      </c>
      <c r="H15" s="36">
        <v>15565000</v>
      </c>
    </row>
    <row r="16" spans="1:8" ht="12.95" customHeight="1">
      <c r="A16" s="34" t="s">
        <v>138</v>
      </c>
      <c r="B16" s="36">
        <v>20711483794</v>
      </c>
      <c r="C16" s="36">
        <v>42867990</v>
      </c>
      <c r="D16" s="36" t="s">
        <v>132</v>
      </c>
      <c r="E16" s="36">
        <v>20754351784</v>
      </c>
      <c r="F16" s="36">
        <v>12414853724</v>
      </c>
      <c r="G16" s="36">
        <v>403360264</v>
      </c>
      <c r="H16" s="36">
        <v>8339498060</v>
      </c>
    </row>
    <row r="17" spans="1:9" ht="12.95" customHeight="1">
      <c r="A17" s="34" t="s">
        <v>133</v>
      </c>
      <c r="B17" s="36">
        <v>1418713955</v>
      </c>
      <c r="C17" s="36" t="s">
        <v>132</v>
      </c>
      <c r="D17" s="36" t="s">
        <v>132</v>
      </c>
      <c r="E17" s="36">
        <v>1418713955</v>
      </c>
      <c r="F17" s="36" t="s">
        <v>132</v>
      </c>
      <c r="G17" s="36" t="s">
        <v>132</v>
      </c>
      <c r="H17" s="36">
        <v>1418713955</v>
      </c>
    </row>
    <row r="18" spans="1:9" ht="12.95" customHeight="1">
      <c r="A18" s="34" t="s">
        <v>135</v>
      </c>
      <c r="B18" s="36">
        <v>60398988</v>
      </c>
      <c r="C18" s="36" t="s">
        <v>132</v>
      </c>
      <c r="D18" s="36" t="s">
        <v>132</v>
      </c>
      <c r="E18" s="36">
        <v>60398988</v>
      </c>
      <c r="F18" s="36">
        <v>21778306</v>
      </c>
      <c r="G18" s="36">
        <v>1269990</v>
      </c>
      <c r="H18" s="36">
        <v>38620682</v>
      </c>
    </row>
    <row r="19" spans="1:9" ht="12.95" customHeight="1">
      <c r="A19" s="34" t="s">
        <v>136</v>
      </c>
      <c r="B19" s="36">
        <v>19232370851</v>
      </c>
      <c r="C19" s="36">
        <v>42867990</v>
      </c>
      <c r="D19" s="36" t="s">
        <v>132</v>
      </c>
      <c r="E19" s="36">
        <v>19275238841</v>
      </c>
      <c r="F19" s="36">
        <v>12393075418</v>
      </c>
      <c r="G19" s="36">
        <v>402090274</v>
      </c>
      <c r="H19" s="36">
        <v>6882163423</v>
      </c>
    </row>
    <row r="20" spans="1:9" ht="12.95" customHeight="1">
      <c r="A20" s="34" t="s">
        <v>61</v>
      </c>
      <c r="B20" s="36" t="s">
        <v>132</v>
      </c>
      <c r="C20" s="36" t="s">
        <v>132</v>
      </c>
      <c r="D20" s="36" t="s">
        <v>132</v>
      </c>
      <c r="E20" s="36" t="s">
        <v>132</v>
      </c>
      <c r="F20" s="36" t="s">
        <v>132</v>
      </c>
      <c r="G20" s="36" t="s">
        <v>132</v>
      </c>
      <c r="H20" s="36" t="s">
        <v>132</v>
      </c>
    </row>
    <row r="21" spans="1:9" ht="12.95" customHeight="1">
      <c r="A21" s="34" t="s">
        <v>137</v>
      </c>
      <c r="B21" s="36" t="s">
        <v>132</v>
      </c>
      <c r="C21" s="36" t="s">
        <v>132</v>
      </c>
      <c r="D21" s="36" t="s">
        <v>132</v>
      </c>
      <c r="E21" s="36" t="s">
        <v>132</v>
      </c>
      <c r="F21" s="36" t="s">
        <v>132</v>
      </c>
      <c r="G21" s="36" t="s">
        <v>132</v>
      </c>
      <c r="H21" s="36" t="s">
        <v>132</v>
      </c>
    </row>
    <row r="22" spans="1:9" ht="12.95" customHeight="1">
      <c r="A22" s="34" t="s">
        <v>139</v>
      </c>
      <c r="B22" s="36">
        <v>497731395</v>
      </c>
      <c r="C22" s="36">
        <v>25280374</v>
      </c>
      <c r="D22" s="36" t="s">
        <v>132</v>
      </c>
      <c r="E22" s="36">
        <v>523011769</v>
      </c>
      <c r="F22" s="36">
        <v>402081378</v>
      </c>
      <c r="G22" s="36">
        <v>77560065</v>
      </c>
      <c r="H22" s="36">
        <v>120930391</v>
      </c>
    </row>
    <row r="23" spans="1:9" ht="12.95" customHeight="1">
      <c r="A23" s="34" t="s">
        <v>10</v>
      </c>
      <c r="B23" s="36">
        <v>31954790833</v>
      </c>
      <c r="C23" s="36">
        <v>211366562</v>
      </c>
      <c r="D23" s="36">
        <v>37352000</v>
      </c>
      <c r="E23" s="36">
        <v>32128805395</v>
      </c>
      <c r="F23" s="36">
        <v>18377043455</v>
      </c>
      <c r="G23" s="36">
        <v>664940884</v>
      </c>
      <c r="H23" s="36">
        <v>13751761940</v>
      </c>
    </row>
    <row r="25" spans="1:9" ht="12.75">
      <c r="A25" s="3" t="s">
        <v>140</v>
      </c>
      <c r="B25" s="3"/>
      <c r="C25" s="3"/>
      <c r="D25" s="3"/>
      <c r="E25" s="3"/>
      <c r="F25" s="3"/>
      <c r="G25" s="3"/>
      <c r="H25" s="3"/>
      <c r="I25" s="5" t="s">
        <v>179</v>
      </c>
    </row>
    <row r="26" spans="1:9" ht="21">
      <c r="A26" s="32" t="s">
        <v>90</v>
      </c>
      <c r="B26" s="33" t="s">
        <v>141</v>
      </c>
      <c r="C26" s="32" t="s">
        <v>142</v>
      </c>
      <c r="D26" s="32" t="s">
        <v>143</v>
      </c>
      <c r="E26" s="32" t="s">
        <v>144</v>
      </c>
      <c r="F26" s="32" t="s">
        <v>145</v>
      </c>
      <c r="G26" s="32" t="s">
        <v>146</v>
      </c>
      <c r="H26" s="32" t="s">
        <v>147</v>
      </c>
      <c r="I26" s="32" t="s">
        <v>10</v>
      </c>
    </row>
    <row r="27" spans="1:9" ht="12.95" customHeight="1">
      <c r="A27" s="34" t="s">
        <v>131</v>
      </c>
      <c r="B27" s="36">
        <v>6628254</v>
      </c>
      <c r="C27" s="36">
        <v>1492172163</v>
      </c>
      <c r="D27" s="36">
        <v>196026705</v>
      </c>
      <c r="E27" s="36">
        <v>49054515</v>
      </c>
      <c r="F27" s="36">
        <v>2202015356</v>
      </c>
      <c r="G27" s="36">
        <v>24508980</v>
      </c>
      <c r="H27" s="36">
        <v>1320927516</v>
      </c>
      <c r="I27" s="36">
        <v>5291333489</v>
      </c>
    </row>
    <row r="28" spans="1:9" ht="12.95" customHeight="1">
      <c r="A28" s="34" t="s">
        <v>133</v>
      </c>
      <c r="B28" s="36">
        <v>6177936</v>
      </c>
      <c r="C28" s="36">
        <v>714326150</v>
      </c>
      <c r="D28" s="36">
        <v>135714170</v>
      </c>
      <c r="E28" s="36">
        <v>9997264</v>
      </c>
      <c r="F28" s="36">
        <v>1157868008</v>
      </c>
      <c r="G28" s="36">
        <v>152154</v>
      </c>
      <c r="H28" s="36">
        <v>113924886</v>
      </c>
      <c r="I28" s="36">
        <v>2138160568</v>
      </c>
    </row>
    <row r="29" spans="1:9" ht="12.95" customHeight="1">
      <c r="A29" s="34" t="s">
        <v>134</v>
      </c>
      <c r="B29" s="36" t="s">
        <v>132</v>
      </c>
      <c r="C29" s="36" t="s">
        <v>132</v>
      </c>
      <c r="D29" s="36" t="s">
        <v>132</v>
      </c>
      <c r="E29" s="36" t="s">
        <v>132</v>
      </c>
      <c r="F29" s="36" t="s">
        <v>132</v>
      </c>
      <c r="G29" s="36" t="s">
        <v>132</v>
      </c>
      <c r="H29" s="36" t="s">
        <v>132</v>
      </c>
      <c r="I29" s="36" t="s">
        <v>132</v>
      </c>
    </row>
    <row r="30" spans="1:9" ht="12.95" customHeight="1">
      <c r="A30" s="34" t="s">
        <v>135</v>
      </c>
      <c r="B30" s="36">
        <v>450318</v>
      </c>
      <c r="C30" s="36">
        <v>740432467</v>
      </c>
      <c r="D30" s="36">
        <v>60312535</v>
      </c>
      <c r="E30" s="36">
        <v>39057251</v>
      </c>
      <c r="F30" s="36">
        <v>986578930</v>
      </c>
      <c r="G30" s="36">
        <v>5011693</v>
      </c>
      <c r="H30" s="36">
        <v>1126248845</v>
      </c>
      <c r="I30" s="36">
        <v>2958092039</v>
      </c>
    </row>
    <row r="31" spans="1:9" ht="12.95" customHeight="1">
      <c r="A31" s="34" t="s">
        <v>136</v>
      </c>
      <c r="B31" s="36" t="s">
        <v>132</v>
      </c>
      <c r="C31" s="36">
        <v>21848545</v>
      </c>
      <c r="D31" s="36" t="s">
        <v>132</v>
      </c>
      <c r="E31" s="36" t="s">
        <v>132</v>
      </c>
      <c r="F31" s="36">
        <v>57568418</v>
      </c>
      <c r="G31" s="36">
        <v>19345133</v>
      </c>
      <c r="H31" s="36">
        <v>80753785</v>
      </c>
      <c r="I31" s="36">
        <v>179515881</v>
      </c>
    </row>
    <row r="32" spans="1:9" ht="12.95" customHeight="1">
      <c r="A32" s="34" t="s">
        <v>150</v>
      </c>
      <c r="B32" s="36" t="s">
        <v>132</v>
      </c>
      <c r="C32" s="36">
        <v>1</v>
      </c>
      <c r="D32" s="36" t="s">
        <v>132</v>
      </c>
      <c r="E32" s="36" t="s">
        <v>132</v>
      </c>
      <c r="F32" s="36" t="s">
        <v>132</v>
      </c>
      <c r="G32" s="36" t="s">
        <v>132</v>
      </c>
      <c r="H32" s="36" t="s">
        <v>132</v>
      </c>
      <c r="I32" s="36">
        <v>1</v>
      </c>
    </row>
    <row r="33" spans="1:9" ht="12.95" customHeight="1">
      <c r="A33" s="34" t="s">
        <v>151</v>
      </c>
      <c r="B33" s="36" t="s">
        <v>132</v>
      </c>
      <c r="C33" s="36" t="s">
        <v>132</v>
      </c>
      <c r="D33" s="36" t="s">
        <v>132</v>
      </c>
      <c r="E33" s="36" t="s">
        <v>132</v>
      </c>
      <c r="F33" s="36" t="s">
        <v>132</v>
      </c>
      <c r="G33" s="36" t="s">
        <v>132</v>
      </c>
      <c r="H33" s="36" t="s">
        <v>132</v>
      </c>
      <c r="I33" s="36" t="s">
        <v>132</v>
      </c>
    </row>
    <row r="34" spans="1:9" ht="12.95" customHeight="1">
      <c r="A34" s="34" t="s">
        <v>152</v>
      </c>
      <c r="B34" s="36" t="s">
        <v>132</v>
      </c>
      <c r="C34" s="36" t="s">
        <v>132</v>
      </c>
      <c r="D34" s="36" t="s">
        <v>132</v>
      </c>
      <c r="E34" s="36" t="s">
        <v>132</v>
      </c>
      <c r="F34" s="36" t="s">
        <v>132</v>
      </c>
      <c r="G34" s="36" t="s">
        <v>132</v>
      </c>
      <c r="H34" s="36" t="s">
        <v>132</v>
      </c>
      <c r="I34" s="36" t="s">
        <v>132</v>
      </c>
    </row>
    <row r="35" spans="1:9" ht="12.95" customHeight="1">
      <c r="A35" s="34" t="s">
        <v>61</v>
      </c>
      <c r="B35" s="36" t="s">
        <v>132</v>
      </c>
      <c r="C35" s="36" t="s">
        <v>132</v>
      </c>
      <c r="D35" s="36" t="s">
        <v>132</v>
      </c>
      <c r="E35" s="36" t="s">
        <v>132</v>
      </c>
      <c r="F35" s="36" t="s">
        <v>132</v>
      </c>
      <c r="G35" s="36" t="s">
        <v>132</v>
      </c>
      <c r="H35" s="36" t="s">
        <v>132</v>
      </c>
      <c r="I35" s="36" t="s">
        <v>132</v>
      </c>
    </row>
    <row r="36" spans="1:9" ht="12.95" customHeight="1">
      <c r="A36" s="34" t="s">
        <v>137</v>
      </c>
      <c r="B36" s="36" t="s">
        <v>132</v>
      </c>
      <c r="C36" s="36">
        <v>15565000</v>
      </c>
      <c r="D36" s="36" t="s">
        <v>132</v>
      </c>
      <c r="E36" s="36" t="s">
        <v>132</v>
      </c>
      <c r="F36" s="36" t="s">
        <v>132</v>
      </c>
      <c r="G36" s="36" t="s">
        <v>132</v>
      </c>
      <c r="H36" s="36" t="s">
        <v>132</v>
      </c>
      <c r="I36" s="36">
        <v>15565000</v>
      </c>
    </row>
    <row r="37" spans="1:9" ht="12.95" customHeight="1">
      <c r="A37" s="34" t="s">
        <v>138</v>
      </c>
      <c r="B37" s="36">
        <v>7574660167</v>
      </c>
      <c r="C37" s="36" t="s">
        <v>132</v>
      </c>
      <c r="D37" s="36" t="s">
        <v>132</v>
      </c>
      <c r="E37" s="36">
        <v>17955695</v>
      </c>
      <c r="F37" s="36">
        <v>447151035</v>
      </c>
      <c r="G37" s="36">
        <v>114296152</v>
      </c>
      <c r="H37" s="36">
        <v>185435011</v>
      </c>
      <c r="I37" s="36">
        <v>8339498060</v>
      </c>
    </row>
    <row r="38" spans="1:9" ht="12.95" customHeight="1">
      <c r="A38" s="34" t="s">
        <v>133</v>
      </c>
      <c r="B38" s="36">
        <v>1187735186</v>
      </c>
      <c r="C38" s="36" t="s">
        <v>132</v>
      </c>
      <c r="D38" s="36" t="s">
        <v>132</v>
      </c>
      <c r="E38" s="36" t="s">
        <v>132</v>
      </c>
      <c r="F38" s="36">
        <v>119108003</v>
      </c>
      <c r="G38" s="36">
        <v>2016</v>
      </c>
      <c r="H38" s="36">
        <v>111868750</v>
      </c>
      <c r="I38" s="36">
        <v>1418713955</v>
      </c>
    </row>
    <row r="39" spans="1:9" ht="12.95" customHeight="1">
      <c r="A39" s="34" t="s">
        <v>135</v>
      </c>
      <c r="B39" s="36">
        <v>20664987</v>
      </c>
      <c r="C39" s="36" t="s">
        <v>132</v>
      </c>
      <c r="D39" s="36" t="s">
        <v>132</v>
      </c>
      <c r="E39" s="36">
        <v>17955695</v>
      </c>
      <c r="F39" s="36" t="s">
        <v>132</v>
      </c>
      <c r="G39" s="36" t="s">
        <v>132</v>
      </c>
      <c r="H39" s="36" t="s">
        <v>132</v>
      </c>
      <c r="I39" s="36">
        <v>38620682</v>
      </c>
    </row>
    <row r="40" spans="1:9" ht="12.95" customHeight="1">
      <c r="A40" s="34" t="s">
        <v>136</v>
      </c>
      <c r="B40" s="36">
        <v>6366259994</v>
      </c>
      <c r="C40" s="36" t="s">
        <v>132</v>
      </c>
      <c r="D40" s="36" t="s">
        <v>132</v>
      </c>
      <c r="E40" s="36" t="s">
        <v>132</v>
      </c>
      <c r="F40" s="36">
        <v>328043032</v>
      </c>
      <c r="G40" s="36">
        <v>114294136</v>
      </c>
      <c r="H40" s="36">
        <v>73566261</v>
      </c>
      <c r="I40" s="36">
        <v>6882163423</v>
      </c>
    </row>
    <row r="41" spans="1:9" ht="12.95" customHeight="1">
      <c r="A41" s="34" t="s">
        <v>61</v>
      </c>
      <c r="B41" s="36" t="s">
        <v>132</v>
      </c>
      <c r="C41" s="36" t="s">
        <v>132</v>
      </c>
      <c r="D41" s="36" t="s">
        <v>132</v>
      </c>
      <c r="E41" s="36" t="s">
        <v>132</v>
      </c>
      <c r="F41" s="36" t="s">
        <v>132</v>
      </c>
      <c r="G41" s="36" t="s">
        <v>132</v>
      </c>
      <c r="H41" s="36" t="s">
        <v>132</v>
      </c>
      <c r="I41" s="36" t="s">
        <v>132</v>
      </c>
    </row>
    <row r="42" spans="1:9">
      <c r="A42" s="34" t="s">
        <v>137</v>
      </c>
      <c r="B42" s="36" t="s">
        <v>132</v>
      </c>
      <c r="C42" s="36" t="s">
        <v>132</v>
      </c>
      <c r="D42" s="36" t="s">
        <v>132</v>
      </c>
      <c r="E42" s="36" t="s">
        <v>132</v>
      </c>
      <c r="F42" s="36" t="s">
        <v>132</v>
      </c>
      <c r="G42" s="36" t="s">
        <v>132</v>
      </c>
      <c r="H42" s="36" t="s">
        <v>132</v>
      </c>
      <c r="I42" s="36" t="s">
        <v>132</v>
      </c>
    </row>
    <row r="43" spans="1:9">
      <c r="A43" s="34" t="s">
        <v>139</v>
      </c>
      <c r="B43" s="36" t="s">
        <v>132</v>
      </c>
      <c r="C43" s="36">
        <v>3255723</v>
      </c>
      <c r="D43" s="36">
        <v>95238</v>
      </c>
      <c r="E43" s="36" t="s">
        <v>132</v>
      </c>
      <c r="F43" s="36">
        <v>3268376</v>
      </c>
      <c r="G43" s="36" t="s">
        <v>132</v>
      </c>
      <c r="H43" s="36">
        <v>114311054</v>
      </c>
      <c r="I43" s="36">
        <v>120930391</v>
      </c>
    </row>
    <row r="44" spans="1:9">
      <c r="A44" s="34" t="s">
        <v>10</v>
      </c>
      <c r="B44" s="36">
        <v>7581288421</v>
      </c>
      <c r="C44" s="36">
        <v>1495427886</v>
      </c>
      <c r="D44" s="36">
        <v>196121943</v>
      </c>
      <c r="E44" s="36">
        <v>67010210</v>
      </c>
      <c r="F44" s="36">
        <v>2652434767</v>
      </c>
      <c r="G44" s="36">
        <v>138805132</v>
      </c>
      <c r="H44" s="36">
        <v>1620673581</v>
      </c>
      <c r="I44" s="36">
        <v>13751761940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scale="76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dimension ref="A1:F10"/>
  <sheetViews>
    <sheetView workbookViewId="0"/>
  </sheetViews>
  <sheetFormatPr defaultColWidth="8.875" defaultRowHeight="10.5"/>
  <cols>
    <col min="1" max="1" width="18.875" style="2" customWidth="1"/>
    <col min="2" max="6" width="20.875" style="2" customWidth="1"/>
    <col min="7" max="16384" width="8.875" style="2"/>
  </cols>
  <sheetData>
    <row r="1" spans="1:6" ht="21">
      <c r="A1" s="1" t="s">
        <v>89</v>
      </c>
    </row>
    <row r="2" spans="1:6" ht="12.75">
      <c r="A2" s="3" t="s">
        <v>154</v>
      </c>
    </row>
    <row r="3" spans="1:6" ht="12.75">
      <c r="A3" s="3" t="s">
        <v>149</v>
      </c>
    </row>
    <row r="4" spans="1:6" ht="12.75">
      <c r="A4" s="3" t="s">
        <v>182</v>
      </c>
      <c r="F4" s="5" t="s">
        <v>179</v>
      </c>
    </row>
    <row r="5" spans="1:6" ht="22.5" customHeight="1">
      <c r="A5" s="45" t="s">
        <v>90</v>
      </c>
      <c r="B5" s="45" t="s">
        <v>91</v>
      </c>
      <c r="C5" s="45" t="s">
        <v>92</v>
      </c>
      <c r="D5" s="45" t="s">
        <v>93</v>
      </c>
      <c r="E5" s="45"/>
      <c r="F5" s="45" t="s">
        <v>94</v>
      </c>
    </row>
    <row r="6" spans="1:6" ht="22.5" customHeight="1">
      <c r="A6" s="45"/>
      <c r="B6" s="45"/>
      <c r="C6" s="45"/>
      <c r="D6" s="6" t="s">
        <v>95</v>
      </c>
      <c r="E6" s="6" t="s">
        <v>30</v>
      </c>
      <c r="F6" s="45"/>
    </row>
    <row r="7" spans="1:6" ht="18" customHeight="1">
      <c r="A7" s="30" t="s">
        <v>119</v>
      </c>
      <c r="B7" s="25">
        <v>680831000</v>
      </c>
      <c r="C7" s="25"/>
      <c r="D7" s="25"/>
      <c r="E7" s="25">
        <v>8121008</v>
      </c>
      <c r="F7" s="25">
        <f>B7+C7-D7-E7</f>
        <v>672709992</v>
      </c>
    </row>
    <row r="8" spans="1:6" ht="18" customHeight="1">
      <c r="A8" s="30" t="s">
        <v>120</v>
      </c>
      <c r="B8" s="25">
        <v>44943052</v>
      </c>
      <c r="C8" s="25">
        <v>47925255</v>
      </c>
      <c r="D8" s="25">
        <v>44943052</v>
      </c>
      <c r="E8" s="25"/>
      <c r="F8" s="25">
        <f>B8+C8-D8-E8</f>
        <v>47925255</v>
      </c>
    </row>
    <row r="9" spans="1:6" ht="18" customHeight="1">
      <c r="A9" s="30" t="s">
        <v>180</v>
      </c>
      <c r="B9" s="25">
        <v>0</v>
      </c>
      <c r="C9" s="25">
        <v>0</v>
      </c>
      <c r="D9" s="25">
        <v>0</v>
      </c>
      <c r="E9" s="25">
        <v>0</v>
      </c>
      <c r="F9" s="25">
        <f>B9+C9-D9-E9</f>
        <v>0</v>
      </c>
    </row>
    <row r="10" spans="1:6" ht="18" customHeight="1">
      <c r="A10" s="26" t="s">
        <v>10</v>
      </c>
      <c r="B10" s="26">
        <f>SUM(B7:B9)</f>
        <v>725774052</v>
      </c>
      <c r="C10" s="26">
        <f t="shared" ref="C10:F10" si="0">SUM(C7:C9)</f>
        <v>47925255</v>
      </c>
      <c r="D10" s="26">
        <f t="shared" si="0"/>
        <v>44943052</v>
      </c>
      <c r="E10" s="26">
        <f t="shared" si="0"/>
        <v>8121008</v>
      </c>
      <c r="F10" s="26">
        <f t="shared" si="0"/>
        <v>720635247</v>
      </c>
    </row>
  </sheetData>
  <mergeCells count="5">
    <mergeCell ref="A5:A6"/>
    <mergeCell ref="B5:B6"/>
    <mergeCell ref="C5:C6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dimension ref="A1:F24"/>
  <sheetViews>
    <sheetView zoomScaleNormal="100" workbookViewId="0"/>
  </sheetViews>
  <sheetFormatPr defaultColWidth="8.875" defaultRowHeight="10.5"/>
  <cols>
    <col min="1" max="1" width="25.875" style="2" customWidth="1"/>
    <col min="2" max="2" width="25.5625" style="2" bestFit="1" customWidth="1"/>
    <col min="3" max="3" width="26.75" style="2" bestFit="1" customWidth="1"/>
    <col min="4" max="4" width="9.625" style="2" customWidth="1"/>
    <col min="5" max="5" width="25.5625" style="2" bestFit="1" customWidth="1"/>
    <col min="6" max="16384" width="8.875" style="2"/>
  </cols>
  <sheetData>
    <row r="1" spans="1:5" ht="21">
      <c r="A1" s="1" t="s">
        <v>96</v>
      </c>
    </row>
    <row r="2" spans="1:5" ht="12.75">
      <c r="A2" s="3" t="s">
        <v>154</v>
      </c>
    </row>
    <row r="3" spans="1:5" ht="12.75">
      <c r="A3" s="3" t="s">
        <v>149</v>
      </c>
    </row>
    <row r="4" spans="1:5" ht="12.75">
      <c r="A4" s="3" t="s">
        <v>182</v>
      </c>
      <c r="E4" s="5" t="s">
        <v>179</v>
      </c>
    </row>
    <row r="5" spans="1:5" ht="22.5" customHeight="1">
      <c r="A5" s="40" t="s">
        <v>90</v>
      </c>
      <c r="B5" s="40" t="s">
        <v>97</v>
      </c>
      <c r="C5" s="40" t="s">
        <v>98</v>
      </c>
      <c r="D5" s="40" t="s">
        <v>99</v>
      </c>
      <c r="E5" s="40" t="s">
        <v>100</v>
      </c>
    </row>
    <row r="6" spans="1:5" ht="18" customHeight="1">
      <c r="A6" s="55" t="s">
        <v>101</v>
      </c>
      <c r="B6" s="43" t="s">
        <v>187</v>
      </c>
      <c r="C6" s="43" t="s">
        <v>188</v>
      </c>
      <c r="D6" s="25">
        <v>101886000</v>
      </c>
      <c r="E6" s="43" t="s">
        <v>187</v>
      </c>
    </row>
    <row r="7" spans="1:5" ht="18" customHeight="1">
      <c r="A7" s="55"/>
      <c r="B7" s="43" t="s">
        <v>210</v>
      </c>
      <c r="C7" s="43" t="s">
        <v>194</v>
      </c>
      <c r="D7" s="25">
        <v>2162000</v>
      </c>
      <c r="E7" s="43" t="s">
        <v>210</v>
      </c>
    </row>
    <row r="8" spans="1:5" ht="18" customHeight="1">
      <c r="A8" s="55"/>
      <c r="B8" s="43" t="s">
        <v>211</v>
      </c>
      <c r="C8" s="43" t="s">
        <v>212</v>
      </c>
      <c r="D8" s="25">
        <v>758000</v>
      </c>
      <c r="E8" s="43" t="s">
        <v>211</v>
      </c>
    </row>
    <row r="9" spans="1:5" ht="18" customHeight="1">
      <c r="A9" s="55"/>
      <c r="B9" s="43" t="s">
        <v>213</v>
      </c>
      <c r="C9" s="43" t="s">
        <v>214</v>
      </c>
      <c r="D9" s="25">
        <v>750000</v>
      </c>
      <c r="E9" s="43" t="s">
        <v>213</v>
      </c>
    </row>
    <row r="10" spans="1:5" ht="18" customHeight="1">
      <c r="A10" s="55"/>
      <c r="B10" s="43" t="s">
        <v>215</v>
      </c>
      <c r="C10" s="43" t="s">
        <v>194</v>
      </c>
      <c r="D10" s="25">
        <v>2925400</v>
      </c>
      <c r="E10" s="43" t="s">
        <v>215</v>
      </c>
    </row>
    <row r="11" spans="1:5" ht="18" customHeight="1">
      <c r="A11" s="56"/>
      <c r="B11" s="42" t="s">
        <v>102</v>
      </c>
      <c r="C11" s="17"/>
      <c r="D11" s="26">
        <f>SUM(D6:D10)</f>
        <v>108481400</v>
      </c>
      <c r="E11" s="17"/>
    </row>
    <row r="12" spans="1:5" ht="18" customHeight="1">
      <c r="A12" s="57" t="s">
        <v>103</v>
      </c>
      <c r="B12" s="43" t="s">
        <v>189</v>
      </c>
      <c r="C12" s="43" t="s">
        <v>194</v>
      </c>
      <c r="D12" s="25">
        <v>377410000</v>
      </c>
      <c r="E12" s="43" t="s">
        <v>189</v>
      </c>
    </row>
    <row r="13" spans="1:5" ht="18" customHeight="1">
      <c r="A13" s="57"/>
      <c r="B13" s="43" t="s">
        <v>192</v>
      </c>
      <c r="C13" s="43" t="s">
        <v>193</v>
      </c>
      <c r="D13" s="25">
        <v>98094000</v>
      </c>
      <c r="E13" s="43" t="s">
        <v>192</v>
      </c>
    </row>
    <row r="14" spans="1:5" ht="18" customHeight="1">
      <c r="A14" s="57"/>
      <c r="B14" s="43" t="s">
        <v>209</v>
      </c>
      <c r="C14" s="43" t="s">
        <v>208</v>
      </c>
      <c r="D14" s="25">
        <v>76903904</v>
      </c>
      <c r="E14" s="43" t="s">
        <v>209</v>
      </c>
    </row>
    <row r="15" spans="1:5" ht="18" customHeight="1">
      <c r="A15" s="57"/>
      <c r="B15" s="43" t="s">
        <v>190</v>
      </c>
      <c r="C15" s="43" t="s">
        <v>191</v>
      </c>
      <c r="D15" s="25">
        <v>59377149</v>
      </c>
      <c r="E15" s="43" t="s">
        <v>190</v>
      </c>
    </row>
    <row r="16" spans="1:5" ht="18" customHeight="1">
      <c r="A16" s="57"/>
      <c r="B16" s="43" t="s">
        <v>196</v>
      </c>
      <c r="C16" s="43" t="s">
        <v>197</v>
      </c>
      <c r="D16" s="25">
        <v>34469000</v>
      </c>
      <c r="E16" s="43" t="s">
        <v>196</v>
      </c>
    </row>
    <row r="17" spans="1:6" ht="18" customHeight="1">
      <c r="A17" s="57"/>
      <c r="B17" s="43" t="s">
        <v>198</v>
      </c>
      <c r="C17" s="43" t="s">
        <v>199</v>
      </c>
      <c r="D17" s="25">
        <v>24432000</v>
      </c>
      <c r="E17" s="43" t="s">
        <v>198</v>
      </c>
    </row>
    <row r="18" spans="1:6" ht="18" customHeight="1">
      <c r="A18" s="57"/>
      <c r="B18" s="43" t="s">
        <v>200</v>
      </c>
      <c r="C18" s="43" t="s">
        <v>201</v>
      </c>
      <c r="D18" s="25">
        <v>21415512</v>
      </c>
      <c r="E18" s="43" t="s">
        <v>200</v>
      </c>
    </row>
    <row r="19" spans="1:6" ht="18" customHeight="1">
      <c r="A19" s="57"/>
      <c r="B19" s="43" t="s">
        <v>202</v>
      </c>
      <c r="C19" s="43" t="s">
        <v>203</v>
      </c>
      <c r="D19" s="25">
        <v>18980000</v>
      </c>
      <c r="E19" s="43" t="s">
        <v>202</v>
      </c>
    </row>
    <row r="20" spans="1:6" ht="18" customHeight="1">
      <c r="A20" s="57"/>
      <c r="B20" s="43" t="s">
        <v>204</v>
      </c>
      <c r="C20" s="43" t="s">
        <v>205</v>
      </c>
      <c r="D20" s="25">
        <v>13600000</v>
      </c>
      <c r="E20" s="43" t="s">
        <v>204</v>
      </c>
    </row>
    <row r="21" spans="1:6" ht="18" customHeight="1">
      <c r="A21" s="57"/>
      <c r="B21" s="43" t="s">
        <v>206</v>
      </c>
      <c r="C21" s="43" t="s">
        <v>207</v>
      </c>
      <c r="D21" s="25">
        <v>9828000</v>
      </c>
      <c r="E21" s="43" t="s">
        <v>206</v>
      </c>
    </row>
    <row r="22" spans="1:6" ht="18" customHeight="1">
      <c r="A22" s="57"/>
      <c r="B22" s="43" t="s">
        <v>195</v>
      </c>
      <c r="C22" s="17"/>
      <c r="D22" s="25">
        <v>113629461</v>
      </c>
      <c r="E22" s="43"/>
    </row>
    <row r="23" spans="1:6" ht="18" customHeight="1">
      <c r="A23" s="56"/>
      <c r="B23" s="42" t="s">
        <v>102</v>
      </c>
      <c r="C23" s="17"/>
      <c r="D23" s="26">
        <f>SUM(D12:D22)</f>
        <v>848139026</v>
      </c>
      <c r="E23" s="17"/>
      <c r="F23" s="2">
        <f>D24-(D23+D11)</f>
        <v>0</v>
      </c>
    </row>
    <row r="24" spans="1:6" ht="18" customHeight="1">
      <c r="A24" s="42" t="s">
        <v>10</v>
      </c>
      <c r="B24" s="17"/>
      <c r="C24" s="17"/>
      <c r="D24" s="26">
        <v>956620426</v>
      </c>
      <c r="E24" s="17"/>
    </row>
  </sheetData>
  <mergeCells count="2">
    <mergeCell ref="A6:A11"/>
    <mergeCell ref="A12:A23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dimension ref="A1:E37"/>
  <sheetViews>
    <sheetView zoomScale="115" zoomScaleNormal="115" workbookViewId="0"/>
  </sheetViews>
  <sheetFormatPr defaultColWidth="8.875" defaultRowHeight="10.5"/>
  <cols>
    <col min="1" max="2" width="21.75" style="2" customWidth="1"/>
    <col min="3" max="3" width="18.5" style="2" customWidth="1"/>
    <col min="4" max="5" width="22.125" style="2" customWidth="1"/>
    <col min="6" max="6" width="9.3125" style="2" bestFit="1" customWidth="1"/>
    <col min="7" max="16384" width="8.875" style="2"/>
  </cols>
  <sheetData>
    <row r="1" spans="1:5" ht="21">
      <c r="A1" s="1" t="s">
        <v>104</v>
      </c>
    </row>
    <row r="2" spans="1:5" ht="12.75">
      <c r="A2" s="3" t="s">
        <v>154</v>
      </c>
    </row>
    <row r="3" spans="1:5" ht="12.75">
      <c r="A3" s="3" t="s">
        <v>149</v>
      </c>
    </row>
    <row r="4" spans="1:5" ht="12.75">
      <c r="A4" s="3" t="s">
        <v>182</v>
      </c>
      <c r="E4" s="5" t="s">
        <v>179</v>
      </c>
    </row>
    <row r="5" spans="1:5" ht="22.5" customHeight="1">
      <c r="A5" s="6" t="s">
        <v>105</v>
      </c>
      <c r="B5" s="6" t="s">
        <v>90</v>
      </c>
      <c r="C5" s="45" t="s">
        <v>106</v>
      </c>
      <c r="D5" s="45"/>
      <c r="E5" s="6" t="s">
        <v>99</v>
      </c>
    </row>
    <row r="6" spans="1:5" ht="21" customHeight="1">
      <c r="A6" s="63" t="s">
        <v>107</v>
      </c>
      <c r="B6" s="56" t="s">
        <v>108</v>
      </c>
      <c r="C6" s="57" t="s">
        <v>216</v>
      </c>
      <c r="D6" s="61"/>
      <c r="E6" s="25">
        <v>468478796</v>
      </c>
    </row>
    <row r="7" spans="1:5" ht="21" customHeight="1">
      <c r="A7" s="64"/>
      <c r="B7" s="56"/>
      <c r="C7" s="57" t="s">
        <v>217</v>
      </c>
      <c r="D7" s="61"/>
      <c r="E7" s="25">
        <v>46578000</v>
      </c>
    </row>
    <row r="8" spans="1:5" ht="21" customHeight="1">
      <c r="A8" s="64"/>
      <c r="B8" s="56"/>
      <c r="C8" s="57" t="s">
        <v>218</v>
      </c>
      <c r="D8" s="61"/>
      <c r="E8" s="25">
        <v>509000</v>
      </c>
    </row>
    <row r="9" spans="1:5" ht="21" customHeight="1">
      <c r="A9" s="64"/>
      <c r="B9" s="56"/>
      <c r="C9" s="57" t="s">
        <v>219</v>
      </c>
      <c r="D9" s="61"/>
      <c r="E9" s="25">
        <v>2642000</v>
      </c>
    </row>
    <row r="10" spans="1:5" ht="21" customHeight="1">
      <c r="A10" s="64"/>
      <c r="B10" s="56"/>
      <c r="C10" s="57" t="s">
        <v>220</v>
      </c>
      <c r="D10" s="61"/>
      <c r="E10" s="25">
        <v>2885000</v>
      </c>
    </row>
    <row r="11" spans="1:5" ht="21" customHeight="1">
      <c r="A11" s="64"/>
      <c r="B11" s="56"/>
      <c r="C11" s="57" t="s">
        <v>221</v>
      </c>
      <c r="D11" s="61"/>
      <c r="E11" s="25">
        <v>74051000</v>
      </c>
    </row>
    <row r="12" spans="1:5" ht="21" customHeight="1">
      <c r="A12" s="64"/>
      <c r="B12" s="56"/>
      <c r="C12" s="57" t="s">
        <v>222</v>
      </c>
      <c r="D12" s="61"/>
      <c r="E12" s="25">
        <v>60418826</v>
      </c>
    </row>
    <row r="13" spans="1:5" ht="21" customHeight="1">
      <c r="A13" s="64"/>
      <c r="B13" s="56"/>
      <c r="C13" s="57" t="s">
        <v>223</v>
      </c>
      <c r="D13" s="61"/>
      <c r="E13" s="25">
        <v>4271000</v>
      </c>
    </row>
    <row r="14" spans="1:5" ht="21" customHeight="1">
      <c r="A14" s="64"/>
      <c r="B14" s="56"/>
      <c r="C14" s="57" t="s">
        <v>224</v>
      </c>
      <c r="D14" s="61"/>
      <c r="E14" s="25">
        <v>2631000</v>
      </c>
    </row>
    <row r="15" spans="1:5" ht="21" customHeight="1">
      <c r="A15" s="64"/>
      <c r="B15" s="56"/>
      <c r="C15" s="57" t="s">
        <v>225</v>
      </c>
      <c r="D15" s="61"/>
      <c r="E15" s="25">
        <v>1528713000</v>
      </c>
    </row>
    <row r="16" spans="1:5" ht="21" customHeight="1">
      <c r="A16" s="64"/>
      <c r="B16" s="56"/>
      <c r="C16" s="57" t="s">
        <v>226</v>
      </c>
      <c r="D16" s="61"/>
      <c r="E16" s="25">
        <v>806000</v>
      </c>
    </row>
    <row r="17" spans="1:5" ht="21" customHeight="1">
      <c r="A17" s="64"/>
      <c r="B17" s="56"/>
      <c r="C17" s="57" t="s">
        <v>227</v>
      </c>
      <c r="D17" s="61"/>
      <c r="E17" s="25">
        <v>28232323</v>
      </c>
    </row>
    <row r="18" spans="1:5" ht="21" customHeight="1">
      <c r="A18" s="64"/>
      <c r="B18" s="56"/>
      <c r="C18" s="57" t="s">
        <v>228</v>
      </c>
      <c r="D18" s="61"/>
      <c r="E18" s="25">
        <v>15804000</v>
      </c>
    </row>
    <row r="19" spans="1:5" ht="21" customHeight="1">
      <c r="A19" s="64"/>
      <c r="B19" s="56"/>
      <c r="C19" s="57" t="s">
        <v>229</v>
      </c>
      <c r="D19" s="61"/>
      <c r="E19" s="25">
        <v>2421000</v>
      </c>
    </row>
    <row r="20" spans="1:5" ht="21" customHeight="1">
      <c r="A20" s="64"/>
      <c r="B20" s="56"/>
      <c r="C20" s="56" t="s">
        <v>42</v>
      </c>
      <c r="D20" s="61"/>
      <c r="E20" s="25">
        <f>SUM(E6:E19)</f>
        <v>2238440945</v>
      </c>
    </row>
    <row r="21" spans="1:5" ht="21" customHeight="1">
      <c r="A21" s="64"/>
      <c r="B21" s="56" t="s">
        <v>109</v>
      </c>
      <c r="C21" s="62" t="s">
        <v>110</v>
      </c>
      <c r="D21" s="8" t="s">
        <v>230</v>
      </c>
      <c r="E21" s="25">
        <v>95949000</v>
      </c>
    </row>
    <row r="22" spans="1:5" ht="21" customHeight="1">
      <c r="A22" s="64"/>
      <c r="B22" s="56"/>
      <c r="C22" s="62"/>
      <c r="D22" s="41" t="s">
        <v>231</v>
      </c>
      <c r="E22" s="25">
        <v>2855000</v>
      </c>
    </row>
    <row r="23" spans="1:5" ht="21" customHeight="1">
      <c r="A23" s="64"/>
      <c r="B23" s="56"/>
      <c r="C23" s="56"/>
      <c r="D23" s="10" t="s">
        <v>102</v>
      </c>
      <c r="E23" s="25">
        <f>SUM(E21:E22)</f>
        <v>98804000</v>
      </c>
    </row>
    <row r="24" spans="1:5" ht="21" customHeight="1">
      <c r="A24" s="64"/>
      <c r="B24" s="56"/>
      <c r="C24" s="62" t="s">
        <v>111</v>
      </c>
      <c r="D24" s="8" t="s">
        <v>230</v>
      </c>
      <c r="E24" s="25">
        <v>665361317</v>
      </c>
    </row>
    <row r="25" spans="1:5" ht="21" customHeight="1">
      <c r="A25" s="64"/>
      <c r="B25" s="56"/>
      <c r="C25" s="62"/>
      <c r="D25" s="41" t="s">
        <v>231</v>
      </c>
      <c r="E25" s="25">
        <v>203979335</v>
      </c>
    </row>
    <row r="26" spans="1:5" ht="21" customHeight="1">
      <c r="A26" s="64"/>
      <c r="B26" s="56"/>
      <c r="C26" s="56"/>
      <c r="D26" s="10" t="s">
        <v>102</v>
      </c>
      <c r="E26" s="25">
        <f>SUM(E24:E25)</f>
        <v>869340652</v>
      </c>
    </row>
    <row r="27" spans="1:5" ht="21" customHeight="1">
      <c r="A27" s="65"/>
      <c r="B27" s="61"/>
      <c r="C27" s="56" t="s">
        <v>42</v>
      </c>
      <c r="D27" s="61"/>
      <c r="E27" s="25">
        <f>SUM(E23,E26)</f>
        <v>968144652</v>
      </c>
    </row>
    <row r="28" spans="1:5" ht="21" customHeight="1">
      <c r="A28" s="63" t="s">
        <v>233</v>
      </c>
      <c r="B28" s="56" t="s">
        <v>108</v>
      </c>
      <c r="C28" s="57" t="s">
        <v>232</v>
      </c>
      <c r="D28" s="61"/>
      <c r="E28" s="25">
        <v>18218000</v>
      </c>
    </row>
    <row r="29" spans="1:5" ht="21" customHeight="1">
      <c r="A29" s="64"/>
      <c r="B29" s="56"/>
      <c r="C29" s="56" t="s">
        <v>42</v>
      </c>
      <c r="D29" s="61"/>
      <c r="E29" s="25">
        <f>SUM(E28:E28)</f>
        <v>18218000</v>
      </c>
    </row>
    <row r="30" spans="1:5" ht="21" hidden="1" customHeight="1">
      <c r="A30" s="64"/>
      <c r="B30" s="63" t="s">
        <v>109</v>
      </c>
      <c r="C30" s="62" t="s">
        <v>110</v>
      </c>
      <c r="D30" s="41" t="s">
        <v>230</v>
      </c>
      <c r="E30" s="25">
        <v>0</v>
      </c>
    </row>
    <row r="31" spans="1:5" ht="21" hidden="1" customHeight="1">
      <c r="A31" s="64"/>
      <c r="B31" s="64"/>
      <c r="C31" s="62"/>
      <c r="D31" s="41" t="s">
        <v>231</v>
      </c>
      <c r="E31" s="25">
        <v>0</v>
      </c>
    </row>
    <row r="32" spans="1:5" ht="21" hidden="1" customHeight="1">
      <c r="A32" s="64"/>
      <c r="B32" s="64"/>
      <c r="C32" s="56"/>
      <c r="D32" s="42" t="s">
        <v>102</v>
      </c>
      <c r="E32" s="25">
        <f>SUM(E30:E31)</f>
        <v>0</v>
      </c>
    </row>
    <row r="33" spans="1:5" ht="21" hidden="1" customHeight="1">
      <c r="A33" s="64"/>
      <c r="B33" s="64"/>
      <c r="C33" s="62" t="s">
        <v>111</v>
      </c>
      <c r="D33" s="41" t="s">
        <v>230</v>
      </c>
      <c r="E33" s="25">
        <v>0</v>
      </c>
    </row>
    <row r="34" spans="1:5" ht="21" customHeight="1">
      <c r="A34" s="64"/>
      <c r="B34" s="64"/>
      <c r="C34" s="62"/>
      <c r="D34" s="41" t="s">
        <v>231</v>
      </c>
      <c r="E34" s="25">
        <v>22230000</v>
      </c>
    </row>
    <row r="35" spans="1:5" ht="21" customHeight="1">
      <c r="A35" s="64"/>
      <c r="B35" s="64"/>
      <c r="C35" s="56"/>
      <c r="D35" s="42" t="s">
        <v>102</v>
      </c>
      <c r="E35" s="25">
        <f>SUM(E33:E34)</f>
        <v>22230000</v>
      </c>
    </row>
    <row r="36" spans="1:5" ht="21" customHeight="1">
      <c r="A36" s="65"/>
      <c r="B36" s="65"/>
      <c r="C36" s="58" t="s">
        <v>42</v>
      </c>
      <c r="D36" s="60"/>
      <c r="E36" s="25">
        <f>SUM(E32,E35)</f>
        <v>22230000</v>
      </c>
    </row>
    <row r="37" spans="1:5" ht="21" customHeight="1">
      <c r="A37" s="58" t="s">
        <v>10</v>
      </c>
      <c r="B37" s="59"/>
      <c r="C37" s="59"/>
      <c r="D37" s="60"/>
      <c r="E37" s="25">
        <f>SUM(E20,E27,E29,E36)</f>
        <v>3247033597</v>
      </c>
    </row>
  </sheetData>
  <mergeCells count="31">
    <mergeCell ref="C5:D5"/>
    <mergeCell ref="B6:B20"/>
    <mergeCell ref="C6:D6"/>
    <mergeCell ref="C19:D19"/>
    <mergeCell ref="C20:D20"/>
    <mergeCell ref="A6:A27"/>
    <mergeCell ref="A28:A36"/>
    <mergeCell ref="B30:B36"/>
    <mergeCell ref="C24:C26"/>
    <mergeCell ref="C27:D27"/>
    <mergeCell ref="B21:B27"/>
    <mergeCell ref="C21:C23"/>
    <mergeCell ref="B28:B29"/>
    <mergeCell ref="C28:D28"/>
    <mergeCell ref="C29:D29"/>
    <mergeCell ref="A37:D37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0:C32"/>
    <mergeCell ref="C33:C35"/>
    <mergeCell ref="C36:D36"/>
  </mergeCells>
  <phoneticPr fontId="3"/>
  <pageMargins left="0.3888888888888889" right="0.3888888888888889" top="0.3888888888888889" bottom="0.3888888888888889" header="0.19444444444444445" footer="0.19444444444444445"/>
  <pageSetup paperSize="9" scale="66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>
      <c r="A1" s="44" t="s">
        <v>112</v>
      </c>
      <c r="B1" s="66"/>
      <c r="C1" s="66"/>
      <c r="D1" s="66"/>
      <c r="E1" s="66"/>
      <c r="F1" s="66"/>
    </row>
    <row r="2" spans="1:6" ht="20.25" customHeight="1">
      <c r="A2" s="18" t="s">
        <v>154</v>
      </c>
      <c r="B2" s="18"/>
      <c r="C2" s="18"/>
      <c r="D2" s="18"/>
      <c r="E2" s="18"/>
      <c r="F2" s="19" t="s">
        <v>149</v>
      </c>
    </row>
    <row r="3" spans="1:6" ht="20.25" customHeight="1">
      <c r="A3" s="18" t="s">
        <v>181</v>
      </c>
      <c r="B3" s="18"/>
      <c r="C3" s="18"/>
      <c r="D3" s="18"/>
      <c r="E3" s="18"/>
      <c r="F3" s="19" t="s">
        <v>179</v>
      </c>
    </row>
    <row r="4" spans="1:6" ht="20.25" customHeight="1">
      <c r="A4" s="67" t="s">
        <v>90</v>
      </c>
      <c r="B4" s="69" t="s">
        <v>99</v>
      </c>
      <c r="C4" s="69" t="s">
        <v>113</v>
      </c>
      <c r="D4" s="69"/>
      <c r="E4" s="69"/>
      <c r="F4" s="69"/>
    </row>
    <row r="5" spans="1:6" ht="20.25" customHeight="1">
      <c r="A5" s="67"/>
      <c r="B5" s="69"/>
      <c r="C5" s="69" t="s">
        <v>109</v>
      </c>
      <c r="D5" s="69" t="s">
        <v>114</v>
      </c>
      <c r="E5" s="69" t="s">
        <v>108</v>
      </c>
      <c r="F5" s="69" t="s">
        <v>30</v>
      </c>
    </row>
    <row r="6" spans="1:6" ht="20.25" customHeight="1" thickBot="1">
      <c r="A6" s="68"/>
      <c r="B6" s="70"/>
      <c r="C6" s="70"/>
      <c r="D6" s="70"/>
      <c r="E6" s="70"/>
      <c r="F6" s="70"/>
    </row>
    <row r="7" spans="1:6" ht="20.25" customHeight="1" thickTop="1">
      <c r="A7" s="20" t="s">
        <v>115</v>
      </c>
      <c r="B7" s="71">
        <v>3510098680</v>
      </c>
      <c r="C7" s="71">
        <f>C11-SUM(C8:C10)</f>
        <v>891570652</v>
      </c>
      <c r="D7" s="71">
        <f>D11-SUM(D8:D10)</f>
        <v>203317000</v>
      </c>
      <c r="E7" s="71">
        <f>B7-SUM(C7:D7,F7)</f>
        <v>1687804838</v>
      </c>
      <c r="F7" s="71">
        <v>727406190</v>
      </c>
    </row>
    <row r="8" spans="1:6" ht="20.25" customHeight="1">
      <c r="A8" s="20" t="s">
        <v>116</v>
      </c>
      <c r="B8" s="71">
        <v>224203562</v>
      </c>
      <c r="C8" s="71">
        <v>98804000</v>
      </c>
      <c r="D8" s="71">
        <v>0</v>
      </c>
      <c r="E8" s="71">
        <f>B8-SUM(C8:D8,F8)</f>
        <v>125399562</v>
      </c>
      <c r="F8" s="71">
        <v>0</v>
      </c>
    </row>
    <row r="9" spans="1:6" ht="20.25" customHeight="1">
      <c r="A9" s="20" t="s">
        <v>117</v>
      </c>
      <c r="B9" s="71">
        <v>258438141</v>
      </c>
      <c r="C9" s="71">
        <v>0</v>
      </c>
      <c r="D9" s="71">
        <v>0</v>
      </c>
      <c r="E9" s="71">
        <f t="shared" ref="E9:E10" si="0">B9-SUM(C9:D9,F9)</f>
        <v>258438141</v>
      </c>
      <c r="F9" s="71">
        <v>0</v>
      </c>
    </row>
    <row r="10" spans="1:6" ht="20.25" customHeight="1">
      <c r="A10" s="20" t="s">
        <v>30</v>
      </c>
      <c r="B10" s="71">
        <v>0</v>
      </c>
      <c r="C10" s="71">
        <v>0</v>
      </c>
      <c r="D10" s="71">
        <v>0</v>
      </c>
      <c r="E10" s="71">
        <f t="shared" si="0"/>
        <v>0</v>
      </c>
      <c r="F10" s="71">
        <v>0</v>
      </c>
    </row>
    <row r="11" spans="1:6" ht="20.25" customHeight="1">
      <c r="A11" s="21" t="s">
        <v>10</v>
      </c>
      <c r="B11" s="71">
        <f>SUM(B7:B10)</f>
        <v>3992740383</v>
      </c>
      <c r="C11" s="71">
        <v>990374652</v>
      </c>
      <c r="D11" s="71">
        <v>203317000</v>
      </c>
      <c r="E11" s="71">
        <f>SUM(E7:E10)</f>
        <v>2071642541</v>
      </c>
      <c r="F11" s="71">
        <f>SUM(F7:F10)</f>
        <v>727406190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dimension ref="A1:B11"/>
  <sheetViews>
    <sheetView workbookViewId="0">
      <selection activeCell="B7" sqref="B7"/>
    </sheetView>
  </sheetViews>
  <sheetFormatPr defaultColWidth="8.875" defaultRowHeight="10.5"/>
  <cols>
    <col min="1" max="2" width="31.25" style="2" customWidth="1"/>
    <col min="3" max="16384" width="8.875" style="2"/>
  </cols>
  <sheetData>
    <row r="1" spans="1:2" ht="21">
      <c r="A1" s="1" t="s">
        <v>118</v>
      </c>
    </row>
    <row r="2" spans="1:2" ht="12.75">
      <c r="A2" s="3" t="s">
        <v>154</v>
      </c>
    </row>
    <row r="3" spans="1:2" ht="12.75">
      <c r="A3" s="3" t="s">
        <v>149</v>
      </c>
    </row>
    <row r="4" spans="1:2" ht="12.75">
      <c r="A4" s="3" t="s">
        <v>182</v>
      </c>
      <c r="B4" s="5" t="s">
        <v>179</v>
      </c>
    </row>
    <row r="5" spans="1:2" ht="22.5" customHeight="1">
      <c r="A5" s="6" t="s">
        <v>26</v>
      </c>
      <c r="B5" s="6" t="s">
        <v>94</v>
      </c>
    </row>
    <row r="6" spans="1:2" ht="23.1" customHeight="1">
      <c r="A6" s="8" t="s">
        <v>121</v>
      </c>
      <c r="B6" s="25">
        <v>0</v>
      </c>
    </row>
    <row r="7" spans="1:2" ht="23.1" customHeight="1">
      <c r="A7" s="8" t="s">
        <v>122</v>
      </c>
      <c r="B7" s="25">
        <v>179249627</v>
      </c>
    </row>
    <row r="8" spans="1:2" ht="23.1" customHeight="1">
      <c r="A8" s="8" t="s">
        <v>123</v>
      </c>
      <c r="B8" s="25">
        <v>0</v>
      </c>
    </row>
    <row r="9" spans="1:2" ht="23.1" customHeight="1">
      <c r="A9" s="8"/>
      <c r="B9" s="25"/>
    </row>
    <row r="10" spans="1:2" ht="23.1" customHeight="1">
      <c r="A10" s="8"/>
      <c r="B10" s="25"/>
    </row>
    <row r="11" spans="1:2" ht="18" customHeight="1">
      <c r="A11" s="10" t="s">
        <v>10</v>
      </c>
      <c r="B11" s="26">
        <f>SUM(B6:B10)</f>
        <v>179249627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2"/>
  <sheetViews>
    <sheetView workbookViewId="0"/>
  </sheetViews>
  <sheetFormatPr defaultColWidth="8.875" defaultRowHeight="10.5"/>
  <cols>
    <col min="1" max="1" width="49.5625" style="2" bestFit="1" customWidth="1"/>
    <col min="2" max="11" width="15.375" style="2" customWidth="1"/>
    <col min="12" max="16384" width="8.875" style="2"/>
  </cols>
  <sheetData>
    <row r="1" spans="1:10" ht="21">
      <c r="A1" s="1" t="s">
        <v>0</v>
      </c>
    </row>
    <row r="2" spans="1:10" ht="12.75">
      <c r="A2" s="3" t="s">
        <v>154</v>
      </c>
    </row>
    <row r="3" spans="1:10" ht="12.75">
      <c r="A3" s="3" t="s">
        <v>149</v>
      </c>
    </row>
    <row r="4" spans="1:10" ht="12.75">
      <c r="A4" s="3" t="s">
        <v>182</v>
      </c>
    </row>
    <row r="5" spans="1:10" ht="12.75">
      <c r="A5" s="4" t="s">
        <v>1</v>
      </c>
      <c r="H5" s="5" t="s">
        <v>179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2.75">
      <c r="A12" s="4" t="s">
        <v>11</v>
      </c>
      <c r="J12" s="5" t="s">
        <v>179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155</v>
      </c>
      <c r="B14" s="25">
        <v>9000000</v>
      </c>
      <c r="C14" s="25">
        <v>93574700</v>
      </c>
      <c r="D14" s="25">
        <v>18229257</v>
      </c>
      <c r="E14" s="25">
        <v>75345443</v>
      </c>
      <c r="F14" s="25">
        <v>10000000</v>
      </c>
      <c r="G14" s="37">
        <f>B14/F14</f>
        <v>0.9</v>
      </c>
      <c r="H14" s="25">
        <v>67810898.700000003</v>
      </c>
      <c r="I14" s="25">
        <v>0</v>
      </c>
      <c r="J14" s="25">
        <v>9000000</v>
      </c>
    </row>
    <row r="15" spans="1:10" ht="18" customHeight="1">
      <c r="A15" s="8"/>
      <c r="B15" s="25"/>
      <c r="C15" s="25"/>
      <c r="D15" s="25"/>
      <c r="E15" s="25"/>
      <c r="F15" s="25"/>
      <c r="G15" s="9"/>
      <c r="H15" s="25"/>
      <c r="I15" s="25"/>
      <c r="J15" s="25"/>
    </row>
    <row r="16" spans="1:10" ht="18" customHeight="1">
      <c r="A16" s="8"/>
      <c r="B16" s="25"/>
      <c r="C16" s="25"/>
      <c r="D16" s="25"/>
      <c r="E16" s="25"/>
      <c r="F16" s="25"/>
      <c r="G16" s="9"/>
      <c r="H16" s="25"/>
      <c r="I16" s="25"/>
      <c r="J16" s="25"/>
    </row>
    <row r="17" spans="1:11" ht="18" customHeight="1">
      <c r="A17" s="10" t="s">
        <v>10</v>
      </c>
      <c r="B17" s="25"/>
      <c r="C17" s="25"/>
      <c r="D17" s="25"/>
      <c r="E17" s="25"/>
      <c r="F17" s="25"/>
      <c r="G17" s="9"/>
      <c r="H17" s="25"/>
      <c r="I17" s="25"/>
      <c r="J17" s="25"/>
    </row>
    <row r="19" spans="1:11" ht="12.75">
      <c r="A19" s="4" t="s">
        <v>21</v>
      </c>
      <c r="K19" s="5" t="s">
        <v>179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156</v>
      </c>
      <c r="B21" s="25">
        <v>449000</v>
      </c>
      <c r="C21" s="25">
        <v>2005387000</v>
      </c>
      <c r="D21" s="25">
        <v>921303000</v>
      </c>
      <c r="E21" s="25">
        <v>1084084000</v>
      </c>
      <c r="F21" s="25">
        <v>480000000</v>
      </c>
      <c r="G21" s="37">
        <f>B21/F21</f>
        <v>9.3541666666666664E-4</v>
      </c>
      <c r="H21" s="25">
        <v>1014070.2416666667</v>
      </c>
      <c r="I21" s="25">
        <v>0</v>
      </c>
      <c r="J21" s="25">
        <v>449000</v>
      </c>
      <c r="K21" s="25">
        <v>449000</v>
      </c>
    </row>
    <row r="22" spans="1:11" ht="18" customHeight="1">
      <c r="A22" s="23" t="s">
        <v>157</v>
      </c>
      <c r="B22" s="25">
        <v>400000</v>
      </c>
      <c r="C22" s="25">
        <v>2374957000</v>
      </c>
      <c r="D22" s="25">
        <v>1236058000</v>
      </c>
      <c r="E22" s="25">
        <v>1138899000</v>
      </c>
      <c r="F22" s="25">
        <v>90000000</v>
      </c>
      <c r="G22" s="37">
        <f t="shared" ref="G22:G31" si="0">B22/F22</f>
        <v>4.4444444444444444E-3</v>
      </c>
      <c r="H22" s="25">
        <v>5061773.333333333</v>
      </c>
      <c r="I22" s="25">
        <v>0</v>
      </c>
      <c r="J22" s="25">
        <v>400000</v>
      </c>
      <c r="K22" s="25">
        <v>400000</v>
      </c>
    </row>
    <row r="23" spans="1:11" ht="18" customHeight="1">
      <c r="A23" s="23" t="s">
        <v>158</v>
      </c>
      <c r="B23" s="25">
        <v>1760000</v>
      </c>
      <c r="C23" s="25">
        <v>77000496433</v>
      </c>
      <c r="D23" s="25">
        <v>74347589895</v>
      </c>
      <c r="E23" s="25">
        <v>2652906538</v>
      </c>
      <c r="F23" s="25">
        <v>2119020000</v>
      </c>
      <c r="G23" s="37">
        <f t="shared" si="0"/>
        <v>8.3057262319374055E-4</v>
      </c>
      <c r="H23" s="25">
        <v>2203431.5423544846</v>
      </c>
      <c r="I23" s="25">
        <v>0</v>
      </c>
      <c r="J23" s="25">
        <v>1760000</v>
      </c>
      <c r="K23" s="25">
        <v>1760000</v>
      </c>
    </row>
    <row r="24" spans="1:11" ht="18" customHeight="1">
      <c r="A24" s="23" t="s">
        <v>159</v>
      </c>
      <c r="B24" s="25">
        <v>200000</v>
      </c>
      <c r="C24" s="25">
        <v>3293982169</v>
      </c>
      <c r="D24" s="25">
        <v>218087243</v>
      </c>
      <c r="E24" s="25">
        <v>3075894926</v>
      </c>
      <c r="F24" s="25">
        <v>1177000000</v>
      </c>
      <c r="G24" s="37">
        <f t="shared" si="0"/>
        <v>1.6992353440951571E-4</v>
      </c>
      <c r="H24" s="25">
        <v>522666.93729821575</v>
      </c>
      <c r="I24" s="25">
        <v>0</v>
      </c>
      <c r="J24" s="25">
        <v>200000</v>
      </c>
      <c r="K24" s="25">
        <v>200000</v>
      </c>
    </row>
    <row r="25" spans="1:11" ht="18" customHeight="1">
      <c r="A25" s="35" t="s">
        <v>160</v>
      </c>
      <c r="B25" s="25">
        <v>200000</v>
      </c>
      <c r="C25" s="25">
        <v>109884633</v>
      </c>
      <c r="D25" s="25">
        <v>48572092</v>
      </c>
      <c r="E25" s="25">
        <v>61312541</v>
      </c>
      <c r="F25" s="25">
        <v>47900000</v>
      </c>
      <c r="G25" s="37">
        <f t="shared" si="0"/>
        <v>4.1753653444676405E-3</v>
      </c>
      <c r="H25" s="25">
        <v>256002.25887265132</v>
      </c>
      <c r="I25" s="25">
        <v>0</v>
      </c>
      <c r="J25" s="25">
        <v>200000</v>
      </c>
      <c r="K25" s="25">
        <v>200000</v>
      </c>
    </row>
    <row r="26" spans="1:11" ht="18" customHeight="1">
      <c r="A26" s="23" t="s">
        <v>161</v>
      </c>
      <c r="B26" s="25">
        <v>500000</v>
      </c>
      <c r="C26" s="25">
        <v>0</v>
      </c>
      <c r="D26" s="25">
        <v>0</v>
      </c>
      <c r="E26" s="25">
        <v>0</v>
      </c>
      <c r="F26" s="25">
        <v>0</v>
      </c>
      <c r="G26" s="37">
        <v>0</v>
      </c>
      <c r="H26" s="25">
        <v>0</v>
      </c>
      <c r="I26" s="25">
        <v>0</v>
      </c>
      <c r="J26" s="25">
        <v>500000</v>
      </c>
      <c r="K26" s="25">
        <v>500000</v>
      </c>
    </row>
    <row r="27" spans="1:11" ht="18" customHeight="1">
      <c r="A27" s="23" t="s">
        <v>162</v>
      </c>
      <c r="B27" s="25">
        <v>70000</v>
      </c>
      <c r="C27" s="25">
        <v>152417553</v>
      </c>
      <c r="D27" s="25">
        <v>69437678</v>
      </c>
      <c r="E27" s="25">
        <v>82979875</v>
      </c>
      <c r="F27" s="25">
        <v>72400117</v>
      </c>
      <c r="G27" s="37">
        <f t="shared" si="0"/>
        <v>9.668492662795006E-4</v>
      </c>
      <c r="H27" s="25">
        <v>80229.031259714669</v>
      </c>
      <c r="I27" s="25">
        <v>0</v>
      </c>
      <c r="J27" s="25">
        <v>70000</v>
      </c>
      <c r="K27" s="25">
        <v>70000</v>
      </c>
    </row>
    <row r="28" spans="1:11" ht="18" customHeight="1">
      <c r="A28" s="23" t="s">
        <v>163</v>
      </c>
      <c r="B28" s="25">
        <v>220000</v>
      </c>
      <c r="C28" s="25">
        <v>152417553</v>
      </c>
      <c r="D28" s="25">
        <v>69437678</v>
      </c>
      <c r="E28" s="25">
        <v>82979875</v>
      </c>
      <c r="F28" s="25">
        <v>72400117</v>
      </c>
      <c r="G28" s="37">
        <f t="shared" si="0"/>
        <v>3.0386691225927163E-3</v>
      </c>
      <c r="H28" s="25">
        <v>252148.38395910326</v>
      </c>
      <c r="I28" s="25">
        <v>0</v>
      </c>
      <c r="J28" s="25">
        <v>220000</v>
      </c>
      <c r="K28" s="25">
        <v>220000</v>
      </c>
    </row>
    <row r="29" spans="1:11" ht="18" customHeight="1">
      <c r="A29" s="23" t="s">
        <v>164</v>
      </c>
      <c r="B29" s="25">
        <v>1249000</v>
      </c>
      <c r="C29" s="25">
        <v>527115504848</v>
      </c>
      <c r="D29" s="25">
        <v>498699343788</v>
      </c>
      <c r="E29" s="25">
        <v>28416161060</v>
      </c>
      <c r="F29" s="25">
        <v>3984176644</v>
      </c>
      <c r="G29" s="37">
        <f t="shared" si="0"/>
        <v>3.1349011642868314E-4</v>
      </c>
      <c r="H29" s="25">
        <v>8908185.6391556114</v>
      </c>
      <c r="I29" s="25">
        <v>0</v>
      </c>
      <c r="J29" s="25">
        <v>1249000</v>
      </c>
      <c r="K29" s="25">
        <v>1249000</v>
      </c>
    </row>
    <row r="30" spans="1:11" ht="18" customHeight="1">
      <c r="A30" s="23" t="s">
        <v>165</v>
      </c>
      <c r="B30" s="25">
        <v>30000</v>
      </c>
      <c r="C30" s="25">
        <v>2745303110</v>
      </c>
      <c r="D30" s="25">
        <v>656645364</v>
      </c>
      <c r="E30" s="25">
        <v>2088657746</v>
      </c>
      <c r="F30" s="25">
        <v>400000000</v>
      </c>
      <c r="G30" s="37">
        <f t="shared" si="0"/>
        <v>7.4999999999999993E-5</v>
      </c>
      <c r="H30" s="25">
        <v>156649.33094999997</v>
      </c>
      <c r="I30" s="25">
        <v>0</v>
      </c>
      <c r="J30" s="25">
        <v>30000</v>
      </c>
      <c r="K30" s="25">
        <v>30000</v>
      </c>
    </row>
    <row r="31" spans="1:11" ht="18" customHeight="1">
      <c r="A31" s="23" t="s">
        <v>166</v>
      </c>
      <c r="B31" s="25">
        <v>400000</v>
      </c>
      <c r="C31" s="25">
        <v>24857606000000</v>
      </c>
      <c r="D31" s="25">
        <v>24516985000000</v>
      </c>
      <c r="E31" s="25">
        <v>340621000000</v>
      </c>
      <c r="F31" s="25">
        <v>16602000000</v>
      </c>
      <c r="G31" s="37">
        <f t="shared" si="0"/>
        <v>2.4093482712926154E-5</v>
      </c>
      <c r="H31" s="25">
        <v>8206746.1751596192</v>
      </c>
      <c r="I31" s="25">
        <v>0</v>
      </c>
      <c r="J31" s="25">
        <v>400000</v>
      </c>
      <c r="K31" s="25">
        <v>400000</v>
      </c>
    </row>
    <row r="32" spans="1:11" ht="18" customHeight="1">
      <c r="A32" s="10" t="s">
        <v>10</v>
      </c>
      <c r="B32" s="25">
        <f>SUM(B21:B31)</f>
        <v>5478000</v>
      </c>
      <c r="C32" s="25">
        <f t="shared" ref="C32:K32" si="1">SUM(C21:C31)</f>
        <v>25472556350299</v>
      </c>
      <c r="D32" s="25">
        <f t="shared" si="1"/>
        <v>25093251474738</v>
      </c>
      <c r="E32" s="25">
        <f t="shared" si="1"/>
        <v>379304875561</v>
      </c>
      <c r="F32" s="25">
        <f t="shared" si="1"/>
        <v>25044896878</v>
      </c>
      <c r="G32" s="9">
        <f t="shared" si="1"/>
        <v>1.4973824601195836E-2</v>
      </c>
      <c r="H32" s="25">
        <f t="shared" si="1"/>
        <v>26661902.874009401</v>
      </c>
      <c r="I32" s="25">
        <f t="shared" si="1"/>
        <v>0</v>
      </c>
      <c r="J32" s="25">
        <f t="shared" si="1"/>
        <v>5478000</v>
      </c>
      <c r="K32" s="25">
        <f t="shared" si="1"/>
        <v>5478000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73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16"/>
  <sheetViews>
    <sheetView workbookViewId="0"/>
  </sheetViews>
  <sheetFormatPr defaultColWidth="8.875" defaultRowHeight="10.5"/>
  <cols>
    <col min="1" max="1" width="28.875" style="2" bestFit="1" customWidth="1"/>
    <col min="2" max="7" width="18.625" style="2" customWidth="1"/>
    <col min="8" max="16384" width="8.875" style="2"/>
  </cols>
  <sheetData>
    <row r="1" spans="1:7" ht="21">
      <c r="A1" s="1" t="s">
        <v>25</v>
      </c>
    </row>
    <row r="2" spans="1:7" ht="12.75">
      <c r="A2" s="3" t="s">
        <v>154</v>
      </c>
    </row>
    <row r="3" spans="1:7" ht="12.75">
      <c r="A3" s="3" t="s">
        <v>149</v>
      </c>
    </row>
    <row r="4" spans="1:7" ht="12.75">
      <c r="A4" s="3" t="s">
        <v>182</v>
      </c>
      <c r="G4" s="5" t="s">
        <v>179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167</v>
      </c>
      <c r="B6" s="38">
        <v>1313099548</v>
      </c>
      <c r="C6" s="38"/>
      <c r="D6" s="38"/>
      <c r="E6" s="38"/>
      <c r="F6" s="38">
        <f>SUM(B6:E6)</f>
        <v>1313099548</v>
      </c>
      <c r="G6" s="38">
        <v>1196099548</v>
      </c>
    </row>
    <row r="7" spans="1:7" ht="18" customHeight="1">
      <c r="A7" s="35" t="s">
        <v>168</v>
      </c>
      <c r="B7" s="38">
        <v>126761363</v>
      </c>
      <c r="C7" s="38"/>
      <c r="D7" s="38"/>
      <c r="E7" s="38"/>
      <c r="F7" s="38">
        <f t="shared" ref="F7:F15" si="0">SUM(B7:E7)</f>
        <v>126761363</v>
      </c>
      <c r="G7" s="38">
        <v>126761363</v>
      </c>
    </row>
    <row r="8" spans="1:7" ht="18" customHeight="1">
      <c r="A8" s="35" t="s">
        <v>169</v>
      </c>
      <c r="B8" s="38">
        <v>152505439</v>
      </c>
      <c r="C8" s="38"/>
      <c r="D8" s="38"/>
      <c r="E8" s="38"/>
      <c r="F8" s="38">
        <f t="shared" si="0"/>
        <v>152505439</v>
      </c>
      <c r="G8" s="38">
        <v>152505439</v>
      </c>
    </row>
    <row r="9" spans="1:7" ht="18" customHeight="1">
      <c r="A9" s="35" t="s">
        <v>170</v>
      </c>
      <c r="B9" s="38">
        <v>2909932</v>
      </c>
      <c r="C9" s="38"/>
      <c r="D9" s="38"/>
      <c r="E9" s="38"/>
      <c r="F9" s="38">
        <f t="shared" si="0"/>
        <v>2909932</v>
      </c>
      <c r="G9" s="38">
        <v>2909932</v>
      </c>
    </row>
    <row r="10" spans="1:7" ht="18" customHeight="1">
      <c r="A10" s="35" t="s">
        <v>171</v>
      </c>
      <c r="B10" s="38">
        <v>430884</v>
      </c>
      <c r="C10" s="38"/>
      <c r="D10" s="38"/>
      <c r="E10" s="38"/>
      <c r="F10" s="38">
        <f t="shared" si="0"/>
        <v>430884</v>
      </c>
      <c r="G10" s="38">
        <v>430884</v>
      </c>
    </row>
    <row r="11" spans="1:7" ht="18" customHeight="1">
      <c r="A11" s="35" t="s">
        <v>172</v>
      </c>
      <c r="B11" s="38">
        <v>10000000</v>
      </c>
      <c r="C11" s="38"/>
      <c r="D11" s="38"/>
      <c r="E11" s="38"/>
      <c r="F11" s="38">
        <f t="shared" si="0"/>
        <v>10000000</v>
      </c>
      <c r="G11" s="38">
        <v>10000000</v>
      </c>
    </row>
    <row r="12" spans="1:7" ht="18" customHeight="1">
      <c r="A12" s="35" t="s">
        <v>183</v>
      </c>
      <c r="B12" s="38">
        <v>14579162</v>
      </c>
      <c r="C12" s="38"/>
      <c r="D12" s="38"/>
      <c r="E12" s="38"/>
      <c r="F12" s="38">
        <f t="shared" si="0"/>
        <v>14579162</v>
      </c>
      <c r="G12" s="38">
        <v>14579162</v>
      </c>
    </row>
    <row r="13" spans="1:7" ht="18" customHeight="1">
      <c r="A13" s="35" t="s">
        <v>184</v>
      </c>
      <c r="B13" s="38">
        <v>48569509</v>
      </c>
      <c r="C13" s="38"/>
      <c r="D13" s="38"/>
      <c r="E13" s="38"/>
      <c r="F13" s="38">
        <f t="shared" si="0"/>
        <v>48569509</v>
      </c>
      <c r="G13" s="38">
        <v>48569509</v>
      </c>
    </row>
    <row r="14" spans="1:7" ht="18" customHeight="1">
      <c r="A14" s="35" t="s">
        <v>185</v>
      </c>
      <c r="B14" s="38">
        <v>6001560</v>
      </c>
      <c r="C14" s="38"/>
      <c r="D14" s="38"/>
      <c r="E14" s="38"/>
      <c r="F14" s="38">
        <f t="shared" si="0"/>
        <v>6001560</v>
      </c>
      <c r="G14" s="38">
        <v>6001560</v>
      </c>
    </row>
    <row r="15" spans="1:7" ht="18" customHeight="1">
      <c r="A15" s="35" t="s">
        <v>186</v>
      </c>
      <c r="B15" s="38">
        <v>1230000</v>
      </c>
      <c r="C15" s="38"/>
      <c r="D15" s="38"/>
      <c r="E15" s="38"/>
      <c r="F15" s="38">
        <f t="shared" si="0"/>
        <v>1230000</v>
      </c>
      <c r="G15" s="38">
        <v>1230000</v>
      </c>
    </row>
    <row r="16" spans="1:7" ht="18" customHeight="1">
      <c r="A16" s="10" t="s">
        <v>10</v>
      </c>
      <c r="B16" s="38">
        <f t="shared" ref="B16:G16" si="1">SUM(B6:B15)</f>
        <v>1676087397</v>
      </c>
      <c r="C16" s="38">
        <f t="shared" si="1"/>
        <v>0</v>
      </c>
      <c r="D16" s="38">
        <f t="shared" si="1"/>
        <v>0</v>
      </c>
      <c r="E16" s="38">
        <f t="shared" si="1"/>
        <v>0</v>
      </c>
      <c r="F16" s="38">
        <f t="shared" si="1"/>
        <v>1676087397</v>
      </c>
      <c r="G16" s="38">
        <f t="shared" si="1"/>
        <v>1559087397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91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dimension ref="A1:F8"/>
  <sheetViews>
    <sheetView workbookViewId="0">
      <selection activeCell="A4" sqref="A4"/>
    </sheetView>
  </sheetViews>
  <sheetFormatPr defaultColWidth="8.875" defaultRowHeight="10.5"/>
  <cols>
    <col min="1" max="1" width="28.5" style="2" customWidth="1"/>
    <col min="2" max="6" width="19.875" style="2" customWidth="1"/>
    <col min="7" max="16384" width="8.875" style="2"/>
  </cols>
  <sheetData>
    <row r="1" spans="1:6" ht="21">
      <c r="A1" s="1" t="s">
        <v>32</v>
      </c>
    </row>
    <row r="2" spans="1:6" ht="12.75">
      <c r="A2" s="3" t="s">
        <v>154</v>
      </c>
    </row>
    <row r="3" spans="1:6" ht="12.75">
      <c r="A3" s="3" t="s">
        <v>149</v>
      </c>
    </row>
    <row r="4" spans="1:6" ht="12.75">
      <c r="A4" s="3" t="s">
        <v>182</v>
      </c>
      <c r="F4" s="5" t="s">
        <v>179</v>
      </c>
    </row>
    <row r="5" spans="1:6" ht="22.5" customHeight="1">
      <c r="A5" s="45" t="s">
        <v>33</v>
      </c>
      <c r="B5" s="45" t="s">
        <v>34</v>
      </c>
      <c r="C5" s="45"/>
      <c r="D5" s="45" t="s">
        <v>35</v>
      </c>
      <c r="E5" s="45"/>
      <c r="F5" s="46" t="s">
        <v>36</v>
      </c>
    </row>
    <row r="6" spans="1:6" ht="22.5" customHeight="1">
      <c r="A6" s="45"/>
      <c r="B6" s="6" t="s">
        <v>37</v>
      </c>
      <c r="C6" s="7" t="s">
        <v>38</v>
      </c>
      <c r="D6" s="6" t="s">
        <v>37</v>
      </c>
      <c r="E6" s="7" t="s">
        <v>38</v>
      </c>
      <c r="F6" s="45"/>
    </row>
    <row r="7" spans="1:6" ht="18" customHeight="1">
      <c r="A7" s="8" t="s">
        <v>173</v>
      </c>
      <c r="B7" s="25">
        <v>0</v>
      </c>
      <c r="C7" s="25">
        <v>0</v>
      </c>
      <c r="D7" s="25">
        <v>0</v>
      </c>
      <c r="E7" s="25">
        <v>0</v>
      </c>
      <c r="F7" s="25">
        <v>3357332</v>
      </c>
    </row>
    <row r="8" spans="1:6" ht="18" customHeight="1">
      <c r="A8" s="10" t="s">
        <v>10</v>
      </c>
      <c r="B8" s="25">
        <f>SUM(B7:B7)</f>
        <v>0</v>
      </c>
      <c r="C8" s="25">
        <f>SUM(C7:C7)</f>
        <v>0</v>
      </c>
      <c r="D8" s="25">
        <f>SUM(D7:D7)</f>
        <v>0</v>
      </c>
      <c r="E8" s="25">
        <f>SUM(E7:E7)</f>
        <v>0</v>
      </c>
      <c r="F8" s="25">
        <f>SUM(F7:F7)</f>
        <v>3357332</v>
      </c>
    </row>
  </sheetData>
  <mergeCells count="4">
    <mergeCell ref="A5:A6"/>
    <mergeCell ref="B5:C5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dimension ref="A1:G17"/>
  <sheetViews>
    <sheetView zoomScaleNormal="100" workbookViewId="0"/>
  </sheetViews>
  <sheetFormatPr defaultColWidth="8.875" defaultRowHeight="10.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>
      <c r="A1" s="1" t="s">
        <v>44</v>
      </c>
      <c r="E1" s="1" t="s">
        <v>39</v>
      </c>
    </row>
    <row r="2" spans="1:7" ht="12.75">
      <c r="A2" s="3" t="s">
        <v>154</v>
      </c>
      <c r="E2" s="3" t="s">
        <v>154</v>
      </c>
    </row>
    <row r="3" spans="1:7" ht="12.75">
      <c r="A3" s="3" t="s">
        <v>149</v>
      </c>
      <c r="E3" s="3" t="s">
        <v>149</v>
      </c>
    </row>
    <row r="4" spans="1:7" ht="12.75">
      <c r="A4" s="3" t="s">
        <v>182</v>
      </c>
      <c r="C4" s="5" t="s">
        <v>179</v>
      </c>
      <c r="G4" s="5" t="s">
        <v>179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5">
        <v>0</v>
      </c>
      <c r="C6" s="25">
        <v>0</v>
      </c>
      <c r="E6" s="8" t="s">
        <v>41</v>
      </c>
      <c r="F6" s="25">
        <v>0</v>
      </c>
      <c r="G6" s="25">
        <v>0</v>
      </c>
    </row>
    <row r="7" spans="1:7" ht="18" customHeight="1">
      <c r="A7" s="8" t="s">
        <v>173</v>
      </c>
      <c r="B7" s="25">
        <v>3357332</v>
      </c>
      <c r="C7" s="25">
        <v>0</v>
      </c>
      <c r="E7" s="8" t="s">
        <v>173</v>
      </c>
      <c r="F7" s="25">
        <v>0</v>
      </c>
      <c r="G7" s="25">
        <v>0</v>
      </c>
    </row>
    <row r="8" spans="1:7" ht="18" customHeight="1" thickBot="1">
      <c r="A8" s="11" t="s">
        <v>42</v>
      </c>
      <c r="B8" s="39">
        <f>SUM(B6:B7)</f>
        <v>3357332</v>
      </c>
      <c r="C8" s="39">
        <f>SUM(C6:C7)</f>
        <v>0</v>
      </c>
      <c r="E8" s="11" t="s">
        <v>42</v>
      </c>
      <c r="F8" s="39">
        <f>SUM(F6:F7)</f>
        <v>0</v>
      </c>
      <c r="G8" s="39">
        <f>SUM(G6:G7)</f>
        <v>0</v>
      </c>
    </row>
    <row r="9" spans="1:7" ht="18" customHeight="1" thickTop="1">
      <c r="A9" s="8" t="s">
        <v>43</v>
      </c>
      <c r="B9" s="25"/>
      <c r="C9" s="25"/>
      <c r="E9" s="8" t="s">
        <v>43</v>
      </c>
      <c r="F9" s="25"/>
      <c r="G9" s="25"/>
    </row>
    <row r="10" spans="1:7" ht="18" customHeight="1">
      <c r="A10" s="31" t="s">
        <v>174</v>
      </c>
      <c r="B10" s="25">
        <v>1825352</v>
      </c>
      <c r="C10" s="25">
        <v>95875</v>
      </c>
      <c r="E10" s="31" t="s">
        <v>174</v>
      </c>
      <c r="F10" s="25">
        <v>911930</v>
      </c>
      <c r="G10" s="25">
        <v>47898</v>
      </c>
    </row>
    <row r="11" spans="1:7" ht="18" customHeight="1">
      <c r="A11" s="8" t="s">
        <v>175</v>
      </c>
      <c r="B11" s="25">
        <v>8252600</v>
      </c>
      <c r="C11" s="25">
        <v>171248</v>
      </c>
      <c r="E11" s="31" t="s">
        <v>175</v>
      </c>
      <c r="F11" s="25">
        <v>3346620</v>
      </c>
      <c r="G11" s="25">
        <v>69445</v>
      </c>
    </row>
    <row r="12" spans="1:7" ht="18" customHeight="1">
      <c r="A12" s="23" t="s">
        <v>176</v>
      </c>
      <c r="B12" s="25">
        <v>521100</v>
      </c>
      <c r="C12" s="25">
        <v>5939</v>
      </c>
      <c r="E12" s="31" t="s">
        <v>176</v>
      </c>
      <c r="F12" s="25">
        <v>143700</v>
      </c>
      <c r="G12" s="25">
        <v>1638</v>
      </c>
    </row>
    <row r="13" spans="1:7" ht="18" customHeight="1">
      <c r="A13" s="23" t="s">
        <v>177</v>
      </c>
      <c r="B13" s="25">
        <v>0</v>
      </c>
      <c r="C13" s="25">
        <v>0</v>
      </c>
      <c r="E13" s="23" t="s">
        <v>177</v>
      </c>
      <c r="F13" s="25">
        <v>0</v>
      </c>
      <c r="G13" s="25">
        <v>0</v>
      </c>
    </row>
    <row r="14" spans="1:7" ht="18" customHeight="1">
      <c r="A14" s="23" t="s">
        <v>178</v>
      </c>
      <c r="B14" s="25">
        <v>0</v>
      </c>
      <c r="C14" s="25">
        <v>0</v>
      </c>
      <c r="E14" s="23" t="s">
        <v>178</v>
      </c>
      <c r="F14" s="25">
        <v>0</v>
      </c>
      <c r="G14" s="25">
        <v>0</v>
      </c>
    </row>
    <row r="15" spans="1:7" ht="18" customHeight="1">
      <c r="A15" s="8"/>
      <c r="B15" s="25"/>
      <c r="C15" s="25"/>
      <c r="E15" s="23"/>
      <c r="F15" s="25"/>
      <c r="G15" s="25"/>
    </row>
    <row r="16" spans="1:7" ht="18" customHeight="1" thickBot="1">
      <c r="A16" s="11" t="s">
        <v>42</v>
      </c>
      <c r="B16" s="39">
        <f>SUM(B10:B15)</f>
        <v>10599052</v>
      </c>
      <c r="C16" s="39">
        <f>SUM(C10:C15)</f>
        <v>273062</v>
      </c>
      <c r="E16" s="11" t="s">
        <v>42</v>
      </c>
      <c r="F16" s="39">
        <f>SUM(F10:F15)</f>
        <v>4402250</v>
      </c>
      <c r="G16" s="39">
        <f>SUM(G10:G15)</f>
        <v>118981</v>
      </c>
    </row>
    <row r="17" spans="1:7" ht="18" customHeight="1" thickTop="1">
      <c r="A17" s="10" t="s">
        <v>10</v>
      </c>
      <c r="B17" s="26">
        <f>SUM(B16,B8)</f>
        <v>13956384</v>
      </c>
      <c r="C17" s="26">
        <f>SUM(C16,C8)</f>
        <v>273062</v>
      </c>
      <c r="E17" s="10" t="s">
        <v>10</v>
      </c>
      <c r="F17" s="26">
        <f>SUM(F16,F8)</f>
        <v>4402250</v>
      </c>
      <c r="G17" s="26">
        <f>SUM(G16,G8)</f>
        <v>118981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A4" sqref="A4"/>
    </sheetView>
  </sheetViews>
  <sheetFormatPr defaultColWidth="8.875" defaultRowHeight="10.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>
      <c r="A1" s="1" t="s">
        <v>45</v>
      </c>
    </row>
    <row r="2" spans="1:11" ht="12.75">
      <c r="A2" s="3" t="s">
        <v>154</v>
      </c>
    </row>
    <row r="3" spans="1:11" ht="12.75">
      <c r="A3" s="3" t="s">
        <v>149</v>
      </c>
    </row>
    <row r="4" spans="1:11" ht="12.75">
      <c r="A4" s="3" t="s">
        <v>182</v>
      </c>
      <c r="K4" s="5" t="s">
        <v>179</v>
      </c>
    </row>
    <row r="5" spans="1:11" ht="22.5" customHeight="1">
      <c r="A5" s="49" t="s">
        <v>26</v>
      </c>
      <c r="B5" s="47" t="s">
        <v>46</v>
      </c>
      <c r="C5" s="12"/>
      <c r="D5" s="51" t="s">
        <v>47</v>
      </c>
      <c r="E5" s="53" t="s">
        <v>48</v>
      </c>
      <c r="F5" s="49" t="s">
        <v>49</v>
      </c>
      <c r="G5" s="53" t="s">
        <v>50</v>
      </c>
      <c r="H5" s="47" t="s">
        <v>51</v>
      </c>
      <c r="I5" s="13"/>
      <c r="J5" s="14"/>
      <c r="K5" s="49" t="s">
        <v>30</v>
      </c>
    </row>
    <row r="6" spans="1:11" ht="22.5" customHeight="1">
      <c r="A6" s="50"/>
      <c r="B6" s="48"/>
      <c r="C6" s="15" t="s">
        <v>52</v>
      </c>
      <c r="D6" s="52"/>
      <c r="E6" s="54"/>
      <c r="F6" s="50"/>
      <c r="G6" s="54"/>
      <c r="H6" s="48"/>
      <c r="I6" s="22" t="s">
        <v>53</v>
      </c>
      <c r="J6" s="22" t="s">
        <v>54</v>
      </c>
      <c r="K6" s="50"/>
    </row>
    <row r="7" spans="1:11" ht="18" customHeight="1">
      <c r="A7" s="23" t="s">
        <v>55</v>
      </c>
      <c r="B7" s="25"/>
      <c r="C7" s="27"/>
      <c r="D7" s="25"/>
      <c r="E7" s="25"/>
      <c r="F7" s="25"/>
      <c r="G7" s="25"/>
      <c r="H7" s="25"/>
      <c r="I7" s="25"/>
      <c r="J7" s="25"/>
      <c r="K7" s="25"/>
    </row>
    <row r="8" spans="1:11" ht="18" customHeight="1">
      <c r="A8" s="23" t="s">
        <v>56</v>
      </c>
      <c r="B8" s="25"/>
      <c r="C8" s="27"/>
      <c r="D8" s="25"/>
      <c r="E8" s="25"/>
      <c r="F8" s="25"/>
      <c r="G8" s="25"/>
      <c r="H8" s="25"/>
      <c r="I8" s="25"/>
      <c r="J8" s="25"/>
      <c r="K8" s="25"/>
    </row>
    <row r="9" spans="1:11" ht="18" customHeight="1">
      <c r="A9" s="23" t="s">
        <v>57</v>
      </c>
      <c r="B9" s="25"/>
      <c r="C9" s="27"/>
      <c r="D9" s="25"/>
      <c r="E9" s="25"/>
      <c r="F9" s="25"/>
      <c r="G9" s="25"/>
      <c r="H9" s="25"/>
      <c r="I9" s="25"/>
      <c r="J9" s="25"/>
      <c r="K9" s="25"/>
    </row>
    <row r="10" spans="1:11" ht="18" customHeight="1">
      <c r="A10" s="23" t="s">
        <v>58</v>
      </c>
      <c r="B10" s="25"/>
      <c r="C10" s="27"/>
      <c r="D10" s="25"/>
      <c r="E10" s="25"/>
      <c r="F10" s="25"/>
      <c r="G10" s="25"/>
      <c r="H10" s="25"/>
      <c r="I10" s="25"/>
      <c r="J10" s="25"/>
      <c r="K10" s="25"/>
    </row>
    <row r="11" spans="1:11" ht="18" customHeight="1">
      <c r="A11" s="23" t="s">
        <v>59</v>
      </c>
      <c r="B11" s="25"/>
      <c r="C11" s="27"/>
      <c r="D11" s="25"/>
      <c r="E11" s="25"/>
      <c r="F11" s="25"/>
      <c r="G11" s="25"/>
      <c r="H11" s="25"/>
      <c r="I11" s="25"/>
      <c r="J11" s="25"/>
      <c r="K11" s="25"/>
    </row>
    <row r="12" spans="1:11" ht="18" customHeight="1">
      <c r="A12" s="23" t="s">
        <v>60</v>
      </c>
      <c r="B12" s="25"/>
      <c r="C12" s="27"/>
      <c r="D12" s="25"/>
      <c r="E12" s="25"/>
      <c r="F12" s="25"/>
      <c r="G12" s="25"/>
      <c r="H12" s="25"/>
      <c r="I12" s="25"/>
      <c r="J12" s="25"/>
      <c r="K12" s="25"/>
    </row>
    <row r="13" spans="1:11" ht="18" customHeight="1">
      <c r="A13" s="23" t="s">
        <v>61</v>
      </c>
      <c r="B13" s="25"/>
      <c r="C13" s="27"/>
      <c r="D13" s="25"/>
      <c r="E13" s="25"/>
      <c r="F13" s="25"/>
      <c r="G13" s="25"/>
      <c r="H13" s="25"/>
      <c r="I13" s="25"/>
      <c r="J13" s="25"/>
      <c r="K13" s="25"/>
    </row>
    <row r="14" spans="1:11" ht="18" customHeight="1">
      <c r="A14" s="23" t="s">
        <v>62</v>
      </c>
      <c r="B14" s="25"/>
      <c r="C14" s="27"/>
      <c r="D14" s="25"/>
      <c r="E14" s="25"/>
      <c r="F14" s="25"/>
      <c r="G14" s="25"/>
      <c r="H14" s="25"/>
      <c r="I14" s="25"/>
      <c r="J14" s="25"/>
      <c r="K14" s="25"/>
    </row>
    <row r="15" spans="1:11" ht="18" customHeight="1">
      <c r="A15" s="23" t="s">
        <v>63</v>
      </c>
      <c r="B15" s="25"/>
      <c r="C15" s="27"/>
      <c r="D15" s="25"/>
      <c r="E15" s="25"/>
      <c r="F15" s="25"/>
      <c r="G15" s="25"/>
      <c r="H15" s="25"/>
      <c r="I15" s="25"/>
      <c r="J15" s="25"/>
      <c r="K15" s="25"/>
    </row>
    <row r="16" spans="1:11" ht="18" customHeight="1">
      <c r="A16" s="23" t="s">
        <v>64</v>
      </c>
      <c r="B16" s="25"/>
      <c r="C16" s="27"/>
      <c r="D16" s="25"/>
      <c r="E16" s="25"/>
      <c r="F16" s="25"/>
      <c r="G16" s="25"/>
      <c r="H16" s="25"/>
      <c r="I16" s="25"/>
      <c r="J16" s="25"/>
      <c r="K16" s="25"/>
    </row>
    <row r="17" spans="1:11" ht="18" customHeight="1">
      <c r="A17" s="23" t="s">
        <v>65</v>
      </c>
      <c r="B17" s="25"/>
      <c r="C17" s="27"/>
      <c r="D17" s="25"/>
      <c r="E17" s="25"/>
      <c r="F17" s="25"/>
      <c r="G17" s="25"/>
      <c r="H17" s="25"/>
      <c r="I17" s="25"/>
      <c r="J17" s="25"/>
      <c r="K17" s="25"/>
    </row>
    <row r="18" spans="1:11" ht="18" customHeight="1">
      <c r="A18" s="23" t="s">
        <v>61</v>
      </c>
      <c r="B18" s="25"/>
      <c r="C18" s="27"/>
      <c r="D18" s="25"/>
      <c r="E18" s="25"/>
      <c r="F18" s="25"/>
      <c r="G18" s="25"/>
      <c r="H18" s="25"/>
      <c r="I18" s="25"/>
      <c r="J18" s="25"/>
      <c r="K18" s="25"/>
    </row>
    <row r="19" spans="1:11" ht="18" customHeight="1">
      <c r="A19" s="24" t="s">
        <v>66</v>
      </c>
      <c r="B19" s="25"/>
      <c r="C19" s="27"/>
      <c r="D19" s="25"/>
      <c r="E19" s="25"/>
      <c r="F19" s="25"/>
      <c r="G19" s="25"/>
      <c r="H19" s="25"/>
      <c r="I19" s="25"/>
      <c r="J19" s="25"/>
      <c r="K19" s="25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dimension ref="A1:I6"/>
  <sheetViews>
    <sheetView workbookViewId="0">
      <selection activeCell="A4" sqref="A4"/>
    </sheetView>
  </sheetViews>
  <sheetFormatPr defaultColWidth="8.875" defaultRowHeight="10.5"/>
  <cols>
    <col min="1" max="1" width="22.875" style="2" customWidth="1"/>
    <col min="2" max="9" width="12.875" style="2" customWidth="1"/>
    <col min="10" max="16384" width="8.875" style="2"/>
  </cols>
  <sheetData>
    <row r="1" spans="1:9" ht="21">
      <c r="A1" s="1" t="s">
        <v>67</v>
      </c>
    </row>
    <row r="2" spans="1:9" ht="12.75">
      <c r="A2" s="3" t="s">
        <v>154</v>
      </c>
    </row>
    <row r="3" spans="1:9" ht="12.75">
      <c r="A3" s="3" t="s">
        <v>149</v>
      </c>
    </row>
    <row r="4" spans="1:9" ht="12.75">
      <c r="A4" s="3" t="s">
        <v>182</v>
      </c>
      <c r="I4" s="5" t="s">
        <v>179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8"/>
      <c r="B6" s="25"/>
      <c r="C6" s="25"/>
      <c r="D6" s="25"/>
      <c r="E6" s="25"/>
      <c r="F6" s="25"/>
      <c r="G6" s="25"/>
      <c r="H6" s="25"/>
      <c r="I6" s="25"/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dimension ref="A1:J6"/>
  <sheetViews>
    <sheetView workbookViewId="0">
      <selection activeCell="A4" sqref="A4"/>
    </sheetView>
  </sheetViews>
  <sheetFormatPr defaultColWidth="8.875" defaultRowHeight="10.5"/>
  <cols>
    <col min="1" max="1" width="14.25" style="2" customWidth="1"/>
    <col min="2" max="10" width="12.625" style="2" customWidth="1"/>
    <col min="11" max="16384" width="8.875" style="2"/>
  </cols>
  <sheetData>
    <row r="1" spans="1:10" ht="21">
      <c r="A1" s="1" t="s">
        <v>76</v>
      </c>
    </row>
    <row r="2" spans="1:10" ht="12.75">
      <c r="A2" s="3" t="s">
        <v>154</v>
      </c>
    </row>
    <row r="3" spans="1:10" ht="12.75">
      <c r="A3" s="3" t="s">
        <v>149</v>
      </c>
    </row>
    <row r="4" spans="1:10" ht="12.75">
      <c r="A4" s="3" t="s">
        <v>182</v>
      </c>
      <c r="J4" s="5" t="s">
        <v>179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8"/>
      <c r="B6" s="25"/>
      <c r="C6" s="25"/>
      <c r="D6" s="25"/>
      <c r="E6" s="25"/>
      <c r="F6" s="25"/>
      <c r="G6" s="25"/>
      <c r="H6" s="25"/>
      <c r="I6" s="25"/>
      <c r="J6" s="25"/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0.5"/>
  <cols>
    <col min="1" max="1" width="22.875" style="2" customWidth="1"/>
    <col min="2" max="2" width="112.875" style="2" customWidth="1"/>
    <col min="3" max="16384" width="8.875" style="2"/>
  </cols>
  <sheetData>
    <row r="1" spans="1:2" ht="21">
      <c r="A1" s="1" t="s">
        <v>86</v>
      </c>
    </row>
    <row r="2" spans="1:2" ht="12.75">
      <c r="A2" s="3" t="s">
        <v>154</v>
      </c>
    </row>
    <row r="3" spans="1:2" ht="12.75">
      <c r="A3" s="3" t="s">
        <v>149</v>
      </c>
    </row>
    <row r="4" spans="1:2" ht="12.75">
      <c r="A4" s="3" t="s">
        <v>182</v>
      </c>
      <c r="B4" s="5" t="s">
        <v>179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8"/>
      <c r="B6" s="26">
        <v>0</v>
      </c>
    </row>
    <row r="7" spans="1:2">
      <c r="A7" s="29"/>
      <c r="B7" s="29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satou-k</cp:lastModifiedBy>
  <cp:lastPrinted>2021-01-20T07:22:14Z</cp:lastPrinted>
  <dcterms:created xsi:type="dcterms:W3CDTF">2020-12-22T08:16:50Z</dcterms:created>
  <dcterms:modified xsi:type="dcterms:W3CDTF">2022-02-16T05:39:05Z</dcterms:modified>
</cp:coreProperties>
</file>